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Sustainability\Business Sustainability\Focus Areas\Energy\Rebates\Estimators\"/>
    </mc:Choice>
  </mc:AlternateContent>
  <xr:revisionPtr revIDLastSave="0" documentId="13_ncr:1_{8E560CC1-B4C4-411F-B548-C74A220A4880}" xr6:coauthVersionLast="47" xr6:coauthVersionMax="47" xr10:uidLastSave="{00000000-0000-0000-0000-000000000000}"/>
  <workbookProtection workbookAlgorithmName="SHA-512" workbookHashValue="WRUnIvhT5yFOFLHmRErKHHwkJvkhScupdozlKzaJtbn2PnFaHKHO6dqhZTz2j5W5bPj4S+FB1o1SsDMZzyQrpQ==" workbookSaltValue="YEvf8VpN5+eU4kCkl9M+Sg==" workbookSpinCount="100000" lockStructure="1"/>
  <bookViews>
    <workbookView xWindow="28680" yWindow="-120" windowWidth="29040" windowHeight="15840" tabRatio="866" xr2:uid="{00000000-000D-0000-FFFF-FFFF00000000}"/>
  </bookViews>
  <sheets>
    <sheet name="Non-Lighting Rebate Estimator" sheetId="26" r:id="rId1"/>
    <sheet name="Lookups" sheetId="27" state="hidden" r:id="rId2"/>
  </sheets>
  <externalReferences>
    <externalReference r:id="rId3"/>
  </externalReferences>
  <definedNames>
    <definedName name="EnergySavings_4">Lookups!#REF!</definedName>
    <definedName name="FacilityType">'[1]1-General Info'!$C$14</definedName>
    <definedName name="_xlnm.Print_Area" localSheetId="0">'Non-Lighting Rebate Estimator'!$A$1:$H$119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8" i="26" l="1"/>
  <c r="B59" i="26"/>
  <c r="E6" i="26"/>
  <c r="G24" i="26"/>
  <c r="G16" i="26"/>
  <c r="G15" i="26"/>
  <c r="G89" i="26" l="1"/>
  <c r="G61" i="26" l="1"/>
  <c r="G59" i="26"/>
  <c r="B18" i="26" l="1"/>
  <c r="B23" i="26"/>
  <c r="B21" i="26"/>
  <c r="B22" i="26"/>
  <c r="B20" i="26"/>
  <c r="G108" i="26"/>
  <c r="B103" i="26" l="1"/>
  <c r="B104" i="26"/>
  <c r="B105" i="26"/>
  <c r="B102" i="26"/>
  <c r="B100" i="26"/>
  <c r="B93" i="26"/>
  <c r="B94" i="26"/>
  <c r="B95" i="26"/>
  <c r="B96" i="26"/>
  <c r="B97" i="26"/>
  <c r="B98" i="26"/>
  <c r="B92"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63" i="26"/>
  <c r="B118" i="26" l="1"/>
  <c r="E10" i="26" s="1"/>
  <c r="G21" i="26" l="1"/>
  <c r="G22" i="26"/>
  <c r="G23"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4" i="26"/>
  <c r="G55" i="26"/>
  <c r="G56" i="26"/>
  <c r="G57" i="26"/>
  <c r="G60" i="26" l="1"/>
  <c r="G18" i="26" l="1"/>
  <c r="G87" i="26" l="1"/>
  <c r="G88" i="26"/>
  <c r="G20" i="26" l="1"/>
  <c r="G63" i="26"/>
  <c r="G64" i="26"/>
  <c r="G65" i="26"/>
  <c r="G66" i="26"/>
  <c r="G67" i="26"/>
  <c r="G68" i="26"/>
  <c r="G69" i="26"/>
  <c r="G70" i="26"/>
  <c r="G71" i="26"/>
  <c r="G72" i="26"/>
  <c r="G73" i="26"/>
  <c r="G74" i="26"/>
  <c r="G75" i="26"/>
  <c r="G76" i="26"/>
  <c r="G77" i="26"/>
  <c r="G78" i="26"/>
  <c r="G79" i="26"/>
  <c r="G80" i="26"/>
  <c r="G81" i="26"/>
  <c r="G82" i="26"/>
  <c r="G83" i="26"/>
  <c r="G84" i="26"/>
  <c r="G85" i="26"/>
  <c r="G86" i="26"/>
  <c r="G113" i="26"/>
  <c r="G117" i="26"/>
  <c r="G116" i="26"/>
  <c r="G115" i="26"/>
  <c r="G103" i="26"/>
  <c r="G98" i="26"/>
  <c r="G97" i="26"/>
  <c r="G96" i="26"/>
  <c r="G95" i="26"/>
  <c r="G93" i="26"/>
  <c r="G111" i="26"/>
  <c r="G110" i="26"/>
  <c r="G105" i="26"/>
  <c r="G92" i="26"/>
  <c r="G104" i="26"/>
  <c r="G102" i="26"/>
  <c r="G100" i="26"/>
  <c r="G94" i="26"/>
  <c r="E8" i="26" l="1"/>
</calcChain>
</file>

<file path=xl/sharedStrings.xml><?xml version="1.0" encoding="utf-8"?>
<sst xmlns="http://schemas.openxmlformats.org/spreadsheetml/2006/main" count="580" uniqueCount="202">
  <si>
    <t>Compressed Air</t>
  </si>
  <si>
    <t>No Loss Air Drain</t>
  </si>
  <si>
    <t>Grocery</t>
  </si>
  <si>
    <t>Office Equipment</t>
  </si>
  <si>
    <t>Server Consolidation by Virtualization</t>
  </si>
  <si>
    <t>Energy Star Enterprise Server</t>
  </si>
  <si>
    <t>kW</t>
  </si>
  <si>
    <t>VFD Compressor 10 HP</t>
  </si>
  <si>
    <t>VFD Compressor 15 HP</t>
  </si>
  <si>
    <t>VFD Compressor 20 HP</t>
  </si>
  <si>
    <t>VFD Compressor 25 HP</t>
  </si>
  <si>
    <t>VFD Compressor 30 HP</t>
  </si>
  <si>
    <t>VFD Compressor 40 HP</t>
  </si>
  <si>
    <t>Window Film, sq ft</t>
  </si>
  <si>
    <t>Energy Star Dishwasher, Under Counter</t>
  </si>
  <si>
    <t>Energy Star Dishwasher, Door Type</t>
  </si>
  <si>
    <t>Energy Star Dishwasher, Single Tank Conveyor</t>
  </si>
  <si>
    <t>Energy Star Dishwasher, Multi Tank Conveyor</t>
  </si>
  <si>
    <t>Energy Star High efficiency ice machine, Ice Making Head (IMH)</t>
  </si>
  <si>
    <t>Energy Star High efficiency ice machine, Remote Condensing Unit (RCU) or Split System</t>
  </si>
  <si>
    <t>Energy Star High efficiency ice machine, Self Contained Unit (SCU)</t>
  </si>
  <si>
    <t>Energy Star Electric Steamers</t>
  </si>
  <si>
    <t>Energy Star Electric Fryers</t>
  </si>
  <si>
    <t>Energy Star Insulated Hot Food Holding Cabinets, &gt;= 7 cu. Ft.</t>
  </si>
  <si>
    <t>Energy Star Electric Griddles, &gt; 70% HL Eff</t>
  </si>
  <si>
    <t>Energy Star Convection Ovens - Electric, &gt; 70% HL Eff</t>
  </si>
  <si>
    <t>Reach-in or walk-in refrigerator or freezer, Door Gaskets, Glass door; Low temp (&lt;=0 deg F), linear ft</t>
  </si>
  <si>
    <t>Reach-in or walk-in refrigerator or freezer, Door Gaskets, Glass door; Med temp (&gt;0 deg F), linear ft</t>
  </si>
  <si>
    <t>Auto closers, Main walk-in door; Low temp (&lt;=0 deg F)</t>
  </si>
  <si>
    <t>Auto Closers, Main walk-in door; Med temp (&gt;0 deg F)</t>
  </si>
  <si>
    <t>Auto Closers, Reach-in door; Low temp (&lt;=0 deg F)</t>
  </si>
  <si>
    <t>Auto Closers, Reach-in door; Med temp (&gt;0 deg F)</t>
  </si>
  <si>
    <t>High-efficiency open display case, Med temp (&gt;0 deg F), length of case in ft</t>
  </si>
  <si>
    <t>High-efficiency reach-in display case, Med temp (&gt;0 deg F), length of case in ft</t>
  </si>
  <si>
    <t>High-efficiency reach-in display case, Low temp (&lt;=0 deg F), length of case in ft</t>
  </si>
  <si>
    <t>Energy Star Vending Machine with software</t>
  </si>
  <si>
    <t>Measures</t>
  </si>
  <si>
    <t>Energy Star Gas Steamers</t>
  </si>
  <si>
    <t>Energy Star Gas Fryers</t>
  </si>
  <si>
    <t>Energy Star Gas Griddles</t>
  </si>
  <si>
    <t>Energy Star Convection Ovens - Gas</t>
  </si>
  <si>
    <t>* This tool is for estimating purposes only and does not serve as a guarantee of a rebate or of final rebate amounts. Rebates will be issued on a first-come, first-served basis until all funding committed. Rebates are contingent on applicants and equipment meeting eligibility requirements. See rebate application for full terms and conditions.</t>
  </si>
  <si>
    <t>Reach-in or walk-in refrigerator or freezer, Door Gaskets, Solid door; Low temp (&lt;=0 deg F), linear ft</t>
  </si>
  <si>
    <t>Reach-in or walk-in refrigerator or freezer, Door Gaskets, Solid door; Med temp (&gt;0 deg F), linear ft</t>
  </si>
  <si>
    <t>Building Envelope</t>
  </si>
  <si>
    <t>kWh/sqft</t>
  </si>
  <si>
    <t>Food Service Equipment</t>
  </si>
  <si>
    <t>VFD Fans/Pumps</t>
  </si>
  <si>
    <t>1 - 5 hp</t>
  </si>
  <si>
    <t>7.5 - 25 hp</t>
  </si>
  <si>
    <t>30 - 75 hp</t>
  </si>
  <si>
    <t>100 - 200 hp</t>
  </si>
  <si>
    <t>Deemed Savings</t>
  </si>
  <si>
    <t>kWh/linear ft</t>
  </si>
  <si>
    <t>$/unit</t>
  </si>
  <si>
    <t>$/server</t>
  </si>
  <si>
    <t>$/ft</t>
  </si>
  <si>
    <t>$/sqft</t>
  </si>
  <si>
    <t>Advanced Evaporative Cooling</t>
  </si>
  <si>
    <t>Energy Star Commercial Refrigerator, glass door, &lt;30 cu ft</t>
  </si>
  <si>
    <t>Energy Star Commercial Refrigerator, glass door, &gt;=30 cu ft</t>
  </si>
  <si>
    <t>Energy Star Commercial Refrigerator, solid door, &lt;30 cu ft</t>
  </si>
  <si>
    <t>Energy Star Commercial Refrigerator, solid door, &gt;=30 cu ft</t>
  </si>
  <si>
    <t>Energy Star Commercial Freezer, glass door, &lt;30 cu ft</t>
  </si>
  <si>
    <t>Energy Star Commercial Freezer, glass door, &gt;=30 cu ft</t>
  </si>
  <si>
    <t>Energy Star Commercial Freezer, solid door &lt;30 cu ft</t>
  </si>
  <si>
    <t>Energy Star Commercial Freezer, solid door, &gt;=30 cu ft</t>
  </si>
  <si>
    <t>Motors - 1% higher efficiency than NEMA Premium Motors</t>
  </si>
  <si>
    <t xml:space="preserve">Other </t>
  </si>
  <si>
    <t>Plug Load Occupancy Sensors</t>
  </si>
  <si>
    <t>Network Computer Power Management Software - per computer</t>
  </si>
  <si>
    <t>Renewable Energy</t>
  </si>
  <si>
    <t>Any electricity generating renewable technology</t>
  </si>
  <si>
    <t>$/W</t>
  </si>
  <si>
    <t>1 hp</t>
  </si>
  <si>
    <t>1.5 hp</t>
  </si>
  <si>
    <t>2 hp</t>
  </si>
  <si>
    <t>3 hp</t>
  </si>
  <si>
    <t>5 hp</t>
  </si>
  <si>
    <t>7.5 hp</t>
  </si>
  <si>
    <t>10 hp</t>
  </si>
  <si>
    <t>15 hp</t>
  </si>
  <si>
    <t>20 hp</t>
  </si>
  <si>
    <t>25 hp</t>
  </si>
  <si>
    <t>30 hp</t>
  </si>
  <si>
    <t>40 hp</t>
  </si>
  <si>
    <t>50 hp</t>
  </si>
  <si>
    <t>60 hp</t>
  </si>
  <si>
    <t>75 hp</t>
  </si>
  <si>
    <t>100 hp</t>
  </si>
  <si>
    <t>125 hp</t>
  </si>
  <si>
    <t>150 hp</t>
  </si>
  <si>
    <t>200 hp</t>
  </si>
  <si>
    <t>kWh/Unit</t>
  </si>
  <si>
    <t>kWh/1600 cfm</t>
  </si>
  <si>
    <t>Direct Evaporative Pre-Cooling</t>
  </si>
  <si>
    <t>Indirect or Hybrid Advance Evaporative Cooler</t>
  </si>
  <si>
    <t>Rebate Units</t>
  </si>
  <si>
    <t>W</t>
  </si>
  <si>
    <t>Benchmarking</t>
  </si>
  <si>
    <t>$/property</t>
  </si>
  <si>
    <t xml:space="preserve">Portfolio Manager Benchmarking </t>
  </si>
  <si>
    <t xml:space="preserve">Units </t>
  </si>
  <si>
    <t>Servers Consolidated</t>
  </si>
  <si>
    <t>Size in Watts</t>
  </si>
  <si>
    <t>Deemed Savings Units</t>
  </si>
  <si>
    <t>kWh/door</t>
  </si>
  <si>
    <t>kWh/server</t>
  </si>
  <si>
    <t xml:space="preserve">Strip curtains for walk-in coolers or refrigerated warehouse spaces </t>
  </si>
  <si>
    <t xml:space="preserve">• Rebate is per server removed from use due to consolidation 
• Must submit a copy of virtualization software agreement supplied by vendor and 
  provide proof the consolidated servers have been removed and fully 
  decommissioned. 
• Virtualization services hosted off site are not eligible for an incentive. </t>
  </si>
  <si>
    <t xml:space="preserve">• Equipment must currently be Energy Star qualified 
• Equipment must be new and not refurbished 
• For a list of qualified equipment – single configurations, see: 
  www.energystar.gov/ia/products/prod_lists/enterprise_servers_prod_list.xls 
• For a list of qualified equipment – families, see: 
  www.energystar.gov/ia/products/prod_lists/enterprise_servers_families_prod_list.xls 
• For general information on Energy Star Enterprise Servers, see: 
  www.energystar.gov/index.cfm?fuseaction=find_a_product.showProductGroup&amp;pgw_code=DC </t>
  </si>
  <si>
    <t xml:space="preserve">• The installed window film must have a Solar Heat Gain Coefficient (SHGC) rate of 0.35 or less 
• Only windows with eastern, southern, and western exposure are eligible 
• The windows cannot be more than 50% shaded by external elements (such as trees, buildings, 
  awnings etc.) during cooling season 
• The windows must be part of or directly affect the conditioned space </t>
  </si>
  <si>
    <t>• Equipment must be a new, rotatory type compressor with factory installed VFDs 
  (piston or reciprocating compressors do not qualify) 
• VFD compressors installed must be less than 50 HP 
• Existing compressor must be a non-reciprocating load/ unload compressor with less than two 
  gallon of storage per cfm of compressor-rated capacity, or modulation with or without unload 
• Back-up equipment not eligible for rebates</t>
  </si>
  <si>
    <t xml:space="preserve">Compressor must be one of the following: 
• Load/no-Load with at least 5 gal/CFM of storage 
• Variable Speed Drive compressor 
• Variable Displacement/Capacity compressor 
• Centrifugal compressors in their efficient trim range without any blow-off to atmosphere 
• Drains on inlet modulation or load/no load systems with &lt; 2 gal/CFM storage are not eligible </t>
  </si>
  <si>
    <t>• Rebates will be offered for new equipment only 
• Motor replacement of currently operating equipment 
• Rebates available for motors and VFDs between 1 and 200 HP 
• Back-up equipment not eligible for rebates 
• Rebates are eligible for pump or fan applications 
• Customers must scrap the previous motor themselves or have it scrapped by their installer. 
  By signing the application, customers are acknowledging that the motor has been scrapped. 
• Motor efficiency must be at least 1% higher than the NEMA Premium efficiency criteria.</t>
  </si>
  <si>
    <r>
      <rPr>
        <b/>
        <sz val="10"/>
        <rFont val="Arial"/>
        <family val="2"/>
      </rPr>
      <t>Door gaskets for reach-in or walk-in refrigerators or freezers</t>
    </r>
    <r>
      <rPr>
        <sz val="10"/>
        <rFont val="Arial"/>
        <family val="2"/>
      </rPr>
      <t xml:space="preserve">
• Must replace a worn or damaged gasket on one or more actively used door(s) of a reach-in or 
  walk-in cooler or freezer. 
• Replacement gaskets must meet the manufacturer’s installation specifications regarding 
  dimensions, materials, attachment method, style, compression, and magnetism. 
• Applicable to main insulated solid door(s) of walk-in cooler of freezer that open to ambient  
  temperatures. 
• Applicable to standard size reach-in glass or solid door(s) of a low or medium temperature 
  display case.</t>
    </r>
    <r>
      <rPr>
        <sz val="3"/>
        <rFont val="Arial"/>
        <family val="2"/>
      </rPr>
      <t xml:space="preserve"> 
</t>
    </r>
    <r>
      <rPr>
        <b/>
        <sz val="10"/>
        <rFont val="Arial"/>
        <family val="2"/>
      </rPr>
      <t>High-efficiency open or reach-in display cases</t>
    </r>
    <r>
      <rPr>
        <sz val="10"/>
        <rFont val="Arial"/>
        <family val="2"/>
      </rPr>
      <t xml:space="preserve">
• Low Temperature Coffin to New High Efficiency Reach-in: 
  - Must replace an existing low temperature self-contained or remote coffin case with a high 
    efficiency remote reach-in case. 
  - New case length must be equal to 1/3 the original case length or less. 
  - Existing case must have shaded-pole fan motors 
  - New case must have: 
    • T-8 lamps with electronic ballasts or LED lights. 
    • Electronically or solid state commutated fan motors (ECM/SSC) 
    • Low/no anti-sweat glass double-pane or triple-pane doors meeting the requirements of the 
      “Special Doors with Low/No Anti-Sweat Heat on Low Temperature Display Cases” measure. 
• Low Temperature Reach-in to New High Efficiency Reach-in: 
  - Must replace an existing low temperature self-contained or remote reach-in case with a high 
    efficiency remote reach-in case. 
  - New case length must be equal to or shorter than the original case. 
  - Existing case must have: 
    • T-12 lamps, magnetic ballasts 
    • Shaded-pole fan motors 
    • Standard glass doors (&gt;0.37 amps of door heater current/linear ft of door) 
  - New case must have: 
    • T-8 lamps with electronic ballasts or LED lights. 
    • Electronically or solid state commutated fan motors (ECM/SSC) 
    • Low/no anti-sweat glass double-pane or triple-pane doors meeting the requirements of the 
      “Special Doors with Low/No Anti-Sweat Heat 
• Medium Temperature Open Case to High Efficiency Open Case: 
  - Must replace an existing medium temperature, open, vertical case with T12 lamps, magnetic 
     ballasts and shaded-pole motors with a new high-efficiency open vertical case equipped with 
     new ECM fan motor(s), T-8 lamps, and electronic ballasts. 
  - Cases must be equipped with high efficiency evaporators that meet saturated evaporation 
     temperature (SET) conditions as follows: Produce 29°F.; Dairy / Deli 26°F.; Meat 22°F. 
  - Must raise suction temperature set point on the suction group of the replaced case(s) by at 
     least 3°F. 
  - Case length must be equal to or shorter than original case.</t>
    </r>
  </si>
  <si>
    <t xml:space="preserve">• New strip curtains must be installed on doorways of refrigerated spaces (conditioned to less 
  than 50° F). 
• Rebate is not available for replacement of existing strip curtains 
• Strip curtains on display cases are not eligible </t>
  </si>
  <si>
    <t xml:space="preserve">• Must be applied to one or more actively used insulated door(s) of a walk-in cooler or freezer or 
  one or more actively used glass door(s) of a reach-in cooler or freezer. 
• Must be able to firmly close door when door is within one or more inch of full closure. 
• The minimum walk-in door perimeter to qualify for rebate is 16 feet. New installations or repairs 
  that include replacement of hard parts qualify. Adjustment of existing auto-closers does not 
  qualify for rebates. </t>
  </si>
  <si>
    <r>
      <t>Businesses that work with an advisor to benchmark their buildings prior to initiating and upgrade are eligible to receive a $100 rebate after the upgrade is complete. The advisor will work with the business to obtain a score from EPA’s Portfolio Manager (PM). If a PM score cannot be obtained for the business type, an Energy Usage Index (EUI) will be calculated instead. A new PM or EUI will be calculated one year after the upgrade is completed</t>
    </r>
    <r>
      <rPr>
        <sz val="3"/>
        <rFont val="Arial"/>
        <family val="2"/>
      </rPr>
      <t xml:space="preserve">.
</t>
    </r>
    <r>
      <rPr>
        <sz val="10"/>
        <rFont val="Arial"/>
        <family val="2"/>
      </rPr>
      <t>Only buildings greater than 5,000 sqft are eligible for the rebate. Multi-family units are not eligible for the rebates.</t>
    </r>
  </si>
  <si>
    <t xml:space="preserve">• Plug load occupancy sensors may be either passive infrared or ultrasonic. 
• Plug load occupancy sensors must be connected to at least 50 Watts of power quality. 
• Products with adjustable time delays and low power demand are recommended. 
• Equipment connected to this device should not be sensitive to on/off operation. Powering 
  computers off through this device may result in data loss. </t>
  </si>
  <si>
    <t xml:space="preserve">Evaporator Fan EC Motor </t>
  </si>
  <si>
    <t xml:space="preserve">• Must be installed in a refrigeration application 
• Must replace a Shaded Pole Motor
• Motor speed shall be adjusted for the required airflow rate for the specific application during 
  installation. </t>
  </si>
  <si>
    <t xml:space="preserve">• Network power management software for desktop computers connected to the company
  network  by a server qualifies. 
• The software shall be capable of managing power consumption for individual PC’s and
  measuring energy savings. </t>
  </si>
  <si>
    <t>Specifications</t>
  </si>
  <si>
    <t>Business Name</t>
  </si>
  <si>
    <t>Address</t>
  </si>
  <si>
    <t>Contact Name</t>
  </si>
  <si>
    <t>Phone</t>
  </si>
  <si>
    <t>Email</t>
  </si>
  <si>
    <t>Estimated PACE Rebate Amount</t>
  </si>
  <si>
    <t>PACE Rebate</t>
  </si>
  <si>
    <t>Quantity</t>
  </si>
  <si>
    <t>$/hp</t>
  </si>
  <si>
    <t>kWh/Horsepower</t>
  </si>
  <si>
    <t>Demand Controlled Kitchen Ventilation (Vent Hood Exhaust) - Make Up Air Unit also Controlled</t>
  </si>
  <si>
    <t>Incentive is for adding variable speed fan controls to the exhaust fan motor serving the kitchen vent hoods, usually accomplished by adding a variable frequency drive (VFD) to the motor with temperature and/or grease sensors to determine the needed exhaust fan speed. Additional, the make up air unit (MAU) supply fan speed may need to be interlocked to be controlled as well. The incentive is per controlled horsepower. So instead of entering the number of controlled fans/motors, enter the total controlled horsepower.</t>
  </si>
  <si>
    <t>Demand Controlled Kitchen Ventilation (Vent Hood Exhaust) - Make Up Air Unit not Controlled</t>
  </si>
  <si>
    <t>Heat Pump Hot Water Heater</t>
  </si>
  <si>
    <t xml:space="preserve">• Equipment must currently be ENERGY STAR qualified 
• Equipment must be new and not refurbished </t>
  </si>
  <si>
    <t>Nonprofit Solar Equity Grant</t>
  </si>
  <si>
    <t>$/project</t>
  </si>
  <si>
    <t>City of Boulder Nonprofit Solar Grant</t>
  </si>
  <si>
    <r>
      <rPr>
        <b/>
        <sz val="10"/>
        <rFont val="Arial"/>
        <family val="2"/>
      </rPr>
      <t>Photovoltaic Systems</t>
    </r>
    <r>
      <rPr>
        <sz val="10"/>
        <rFont val="Arial"/>
        <family val="2"/>
      </rPr>
      <t xml:space="preserve">
1. The applicant is the property owner. Applicants who lease their property will also be considered if they have a minimum 3-year lease term remaining and option to renew.
2. The property must be free from deed restrictions on PV systems.
3. Units must be installed within the bounds of the property premises.
4. North-facing roofs do not allow full utilization of sunlight and do not qualify.
5. There must be minimal shading by trees, buildings and other structures.
6. A list of eligible PV system modules and inverters is available on the California Energy Commission’s website.
7. All PV systems must carry a five-year warranty from both the manufacturer and the installer, including parts and labor.
8. Rebuilt, used, refurbished, or portable equipment does not qualify.
9. New construction or major renovations qualify unless solar is required by code or if solar is being added to contribute to code compliance, even if the amount of solar is above code requirements. Exceptions may be considered for nonprofits on a limited basis.
10. A no-cost PACE assessment and review of a Zero Over Time Roadmap is required prior to all solar rebate reservations.
11. Properties located in the City of Boulder must be compliant with the Building Performance Ordinance, if applicable based on building size.</t>
    </r>
  </si>
  <si>
    <r>
      <t xml:space="preserve">Enter Total Project Costs 
</t>
    </r>
    <r>
      <rPr>
        <sz val="14"/>
        <color indexed="8"/>
        <rFont val="Calibri"/>
        <family val="2"/>
      </rPr>
      <t>(including tax)</t>
    </r>
  </si>
  <si>
    <r>
      <rPr>
        <b/>
        <sz val="18"/>
        <color theme="1"/>
        <rFont val="Calibri"/>
        <family val="2"/>
        <scheme val="minor"/>
      </rPr>
      <t>Enter Expected Incentives</t>
    </r>
    <r>
      <rPr>
        <b/>
        <sz val="14"/>
        <color theme="1"/>
        <rFont val="Calibri"/>
        <family val="2"/>
        <scheme val="minor"/>
      </rPr>
      <t xml:space="preserve">
</t>
    </r>
    <r>
      <rPr>
        <sz val="14"/>
        <color theme="1"/>
        <rFont val="Calibri"/>
        <family val="2"/>
        <scheme val="minor"/>
      </rPr>
      <t xml:space="preserve">Utility incentives, renewable energy credits, and investment tax credits
</t>
    </r>
  </si>
  <si>
    <r>
      <rPr>
        <b/>
        <sz val="18"/>
        <color indexed="8"/>
        <rFont val="Calibri"/>
        <family val="2"/>
      </rPr>
      <t>PACE Rebate Limit</t>
    </r>
    <r>
      <rPr>
        <b/>
        <sz val="14"/>
        <color indexed="8"/>
        <rFont val="Calibri"/>
        <family val="2"/>
      </rPr>
      <t xml:space="preserve"> </t>
    </r>
    <r>
      <rPr>
        <sz val="14"/>
        <color indexed="8"/>
        <rFont val="Calibri"/>
        <family val="2"/>
      </rPr>
      <t xml:space="preserve">
50% to 70% of project costs minus incentives </t>
    </r>
  </si>
  <si>
    <t>The organization’s core mission serves low-income individuals and families OR the organization is a place of worship with low income services provided directly from the organization.
The organization is an IRS 501(c)3 nonprofit organization in good standing with the State of Colorado.
The organization is responsible for paying its energy bills.
Not to exceed 70% of project costs</t>
  </si>
  <si>
    <t>Qualified site-based nonprofits located in the City of Boulder are eligible for up to $35,000 in additional project funding. 
Low- and moderate-income housing owned by a nonprofit is also eligible.</t>
  </si>
  <si>
    <t>Attic Insulation
R-49</t>
  </si>
  <si>
    <t>Wall Insulation
Mass: R-20 c.i. Metal building: R-0+R-21 c.i. Steel framed: R-13+R-12 c.i. Wood framed: R-13+R-8.5 c.i. or R-19+R-6 c.i. Assembly: U ≤ 0.05</t>
  </si>
  <si>
    <t>Roof Insulation
Insulation entirely above deck: R-30 c.i. Metal building: R-19+R-13 Ls or R-25+R-10 Ls</t>
  </si>
  <si>
    <t>• Commercial grade cooking equipment, on a commercial meter (must serve more than an individual family) No Multifamily Unit club house equipment.</t>
  </si>
  <si>
    <t>• Incentive is per square foot of component area, not building area.
• Existing windows must be clear and either single or double pane. Window films must be professionally installed. Incentives are only for windows within 45 degrees of West, South, or East (north facing windows do not qualify).
• CI stands for continuous insulation (i.e. no thermal breaks such as studs, rafters, etc.). LS stands for Liner System. Product rating must be met or exceeded to qualify; no partial improvement can be applied. R-value is an average across total square footage being insulated. Overall assembly R-value (including existing insulation) may be accepted on a case-by-case basis (provide assembly R-value calculations).</t>
  </si>
  <si>
    <t>Captured via equipment specific rebates</t>
  </si>
  <si>
    <t>Bonus for Removing and Replacing Gas Equipment</t>
  </si>
  <si>
    <t>Measure</t>
  </si>
  <si>
    <r>
      <t>Energy Savings 
(kWh/year/ft</t>
    </r>
    <r>
      <rPr>
        <b/>
        <vertAlign val="superscript"/>
        <sz val="10"/>
        <rFont val="Arial"/>
        <family val="2"/>
      </rPr>
      <t>2</t>
    </r>
    <r>
      <rPr>
        <b/>
        <sz val="10"/>
        <rFont val="Arial"/>
        <family val="2"/>
      </rPr>
      <t xml:space="preserve"> component area)</t>
    </r>
  </si>
  <si>
    <r>
      <t>Demand Savings
(W/ft</t>
    </r>
    <r>
      <rPr>
        <b/>
        <vertAlign val="superscript"/>
        <sz val="10"/>
        <rFont val="Arial"/>
        <family val="2"/>
      </rPr>
      <t>2</t>
    </r>
    <r>
      <rPr>
        <b/>
        <sz val="10"/>
        <rFont val="Arial"/>
        <family val="2"/>
      </rPr>
      <t xml:space="preserve"> component area)</t>
    </r>
  </si>
  <si>
    <t>U ≤ 0.30 and SHGC &lt; 0.25</t>
  </si>
  <si>
    <t>U ≤ 0.18 and SHGC ≤ 0.22</t>
  </si>
  <si>
    <t>SHGC ≤ 0.35</t>
  </si>
  <si>
    <t>Insulation entirely above deck: R-30 c.i.
Metal building: R-19+R-13 Ls or 
                           R-25+R-10 Ls</t>
  </si>
  <si>
    <t>R-49</t>
  </si>
  <si>
    <t>Mass: R-20 c.i.
Metal building: R-0+R-21 c.i.
Steel framed: R-13+R-12 c.i.
Wood framed: R-13+R-8.5 c.i. or 
                           R-19+R-6 c.i. 
Assembly: U ≤ 0.05</t>
  </si>
  <si>
    <t>Cool roof</t>
  </si>
  <si>
    <t>ENERGY STAR</t>
  </si>
  <si>
    <t>Criteria</t>
  </si>
  <si>
    <t>Estimated Annual Cost Savings</t>
  </si>
  <si>
    <t>Source: Efficiency Works Rebate Application, 2022</t>
  </si>
  <si>
    <t>Totals</t>
  </si>
  <si>
    <t>kWh/year</t>
  </si>
  <si>
    <t>Window Film</t>
  </si>
  <si>
    <t>Roof insulation</t>
  </si>
  <si>
    <t>Attic insulation</t>
  </si>
  <si>
    <t>Wall insulation</t>
  </si>
  <si>
    <t>Windows</t>
  </si>
  <si>
    <t>Heat Pump Water Heater</t>
  </si>
  <si>
    <t>Electric Energy Analysis</t>
  </si>
  <si>
    <t>N/A</t>
  </si>
  <si>
    <t>Heat Pump Hot Water Heater (Incentive + Fuel Switch Incentive)</t>
  </si>
  <si>
    <t>Square Footage</t>
  </si>
  <si>
    <t>Length in Feet</t>
  </si>
  <si>
    <t>Building Square Footage</t>
  </si>
  <si>
    <t>$/building</t>
  </si>
  <si>
    <t xml:space="preserve">Feasibility Study to Assess Fuel-Conversion from Gas-Fired Heating Equipment to Electric Heat Pumps </t>
  </si>
  <si>
    <r>
      <rPr>
        <b/>
        <sz val="10"/>
        <color theme="1"/>
        <rFont val="Arial"/>
        <family val="2"/>
      </rPr>
      <t xml:space="preserve">Equity </t>
    </r>
    <r>
      <rPr>
        <sz val="10"/>
        <color theme="1"/>
        <rFont val="Arial"/>
        <family val="2"/>
      </rPr>
      <t xml:space="preserve">Feasibility Study to Assess Fuel-Conversion from Gas-Fired Heating Equipment to Electric Heat Pumps </t>
    </r>
  </si>
  <si>
    <t>• Study must be shared with PACE upon completion
• $10,000 cap</t>
  </si>
  <si>
    <t>Input</t>
  </si>
  <si>
    <t>PACE Incentive</t>
  </si>
  <si>
    <t>$1,500 + $0.50 / sq.ft.</t>
  </si>
  <si>
    <t>$1,500 + $1.00 / sq.ft.</t>
  </si>
  <si>
    <t>Captured via solar rebate</t>
  </si>
  <si>
    <t>kWh/W</t>
  </si>
  <si>
    <t>• For nonprofits serving low income populations or buildings under 2,500 sq. ft.
• Study must be shared with PACE upon completion
• $15,000 cap up to 70% of project costs</t>
  </si>
  <si>
    <t>• Equipment must currently be Energy Star qualified 
• Equipment must be new and not refurbished 
• Must replace existing equipment
     • Exception: Dishwaster incentive not required to replace existing equipment 
• For a list of qualified equipment, see: 
   www.energystar.gov/index.cfm?c=products.pr_find_es_products</t>
  </si>
  <si>
    <t>Small Business and Equity Bonus</t>
  </si>
  <si>
    <t>Captured via Insulation Calculation</t>
  </si>
  <si>
    <t>100% Bonus</t>
  </si>
  <si>
    <t>• The organization is responsible for paying its energy bills.
• Either:
      • The business's building is under 2,500 sq. ft.
      • The organization is an IRS 501(c)3 nonprofit organization in good standing with the State of Colorado.and the organization’s core mission serves low-income individuals and families OR the organization is a place of worship with low income services provided directly from the organization.</t>
  </si>
  <si>
    <t>Solar PV</t>
  </si>
  <si>
    <t>https://pvwatts.nrel.gov/pvwatts.php</t>
  </si>
  <si>
    <r>
      <rPr>
        <b/>
        <sz val="18"/>
        <rFont val="Arial"/>
        <family val="2"/>
      </rPr>
      <t>Electrification Feasibility Study, Water Heater, Building Envelope, Solar, Food Service, &amp; Grocery</t>
    </r>
    <r>
      <rPr>
        <sz val="16"/>
        <rFont val="Arial"/>
        <family val="2"/>
      </rPr>
      <t xml:space="preserve">
</t>
    </r>
    <r>
      <rPr>
        <b/>
        <sz val="28"/>
        <rFont val="Arial"/>
        <family val="2"/>
      </rPr>
      <t>Rebate Estimator</t>
    </r>
    <r>
      <rPr>
        <sz val="16"/>
        <rFont val="Arial"/>
        <family val="2"/>
      </rPr>
      <t xml:space="preserve">
Last Revised 11/21/2022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</si>
</sst>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72" formatCode="#,##0.000"/>
  </numFmts>
  <fonts count="56" x14ac:knownFonts="1">
    <font>
      <sz val="10"/>
      <name val="Arial"/>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sz val="10"/>
      <name val="Verdana"/>
      <family val="2"/>
    </font>
    <font>
      <b/>
      <sz val="18"/>
      <color indexed="62"/>
      <name val="Cambria"/>
      <family val="2"/>
    </font>
    <font>
      <sz val="10"/>
      <name val="Arial"/>
      <family val="2"/>
    </font>
    <font>
      <b/>
      <sz val="12"/>
      <name val="Arial"/>
      <family val="2"/>
    </font>
    <font>
      <b/>
      <sz val="36"/>
      <name val="Arial"/>
      <family val="2"/>
    </font>
    <font>
      <b/>
      <sz val="16"/>
      <name val="Arial"/>
      <family val="2"/>
    </font>
    <font>
      <b/>
      <i/>
      <sz val="10"/>
      <name val="Arial"/>
      <family val="2"/>
    </font>
    <font>
      <b/>
      <sz val="28"/>
      <name val="Arial"/>
      <family val="2"/>
    </font>
    <font>
      <b/>
      <sz val="18"/>
      <color indexed="8"/>
      <name val="Calibri"/>
      <family val="2"/>
    </font>
    <font>
      <b/>
      <sz val="14"/>
      <color indexed="8"/>
      <name val="Calibri"/>
      <family val="2"/>
    </font>
    <font>
      <sz val="14"/>
      <color indexed="8"/>
      <name val="Calibri"/>
      <family val="2"/>
    </font>
    <font>
      <b/>
      <sz val="18"/>
      <name val="Arial"/>
      <family val="2"/>
    </font>
    <font>
      <sz val="16"/>
      <name val="Arial"/>
      <family val="2"/>
    </font>
    <font>
      <sz val="3"/>
      <name val="Arial"/>
      <family val="2"/>
    </font>
    <font>
      <b/>
      <sz val="16"/>
      <name val="Calibri"/>
      <family val="2"/>
    </font>
    <font>
      <b/>
      <sz val="14"/>
      <name val="Arial"/>
      <family val="2"/>
    </font>
    <font>
      <b/>
      <i/>
      <sz val="10"/>
      <color theme="1"/>
      <name val="Arial"/>
      <family val="2"/>
    </font>
    <font>
      <sz val="10"/>
      <color theme="1"/>
      <name val="Arial"/>
      <family val="2"/>
    </font>
    <font>
      <sz val="14"/>
      <name val="Calibri"/>
      <family val="2"/>
      <scheme val="minor"/>
    </font>
    <font>
      <b/>
      <sz val="36"/>
      <color theme="1"/>
      <name val="Calibri"/>
      <family val="2"/>
      <scheme val="minor"/>
    </font>
    <font>
      <sz val="14"/>
      <color theme="1"/>
      <name val="Calibri"/>
      <family val="2"/>
      <scheme val="minor"/>
    </font>
    <font>
      <b/>
      <sz val="14"/>
      <name val="Calibri"/>
      <family val="2"/>
      <scheme val="minor"/>
    </font>
    <font>
      <b/>
      <sz val="11"/>
      <name val="Calibri"/>
      <family val="2"/>
      <scheme val="minor"/>
    </font>
    <font>
      <b/>
      <sz val="16"/>
      <color theme="1"/>
      <name val="Calibri"/>
      <family val="2"/>
      <scheme val="minor"/>
    </font>
    <font>
      <b/>
      <sz val="16"/>
      <name val="Calibri"/>
      <family val="2"/>
      <scheme val="minor"/>
    </font>
    <font>
      <b/>
      <sz val="18"/>
      <color theme="1"/>
      <name val="Calibri"/>
      <family val="2"/>
      <scheme val="minor"/>
    </font>
    <font>
      <b/>
      <sz val="14"/>
      <color theme="1"/>
      <name val="Calibri"/>
      <family val="2"/>
      <scheme val="minor"/>
    </font>
    <font>
      <sz val="10"/>
      <name val="Arial"/>
      <family val="2"/>
    </font>
    <font>
      <b/>
      <sz val="10"/>
      <color theme="0"/>
      <name val="Arial"/>
      <family val="2"/>
    </font>
    <font>
      <sz val="9"/>
      <color theme="1"/>
      <name val="Arial"/>
      <family val="2"/>
    </font>
    <font>
      <sz val="12"/>
      <name val="Times New Roman"/>
      <family val="1"/>
    </font>
    <font>
      <b/>
      <vertAlign val="superscript"/>
      <sz val="10"/>
      <name val="Arial"/>
      <family val="2"/>
    </font>
    <font>
      <b/>
      <sz val="10"/>
      <color theme="1"/>
      <name val="Arial"/>
      <family val="2"/>
    </font>
    <font>
      <u/>
      <sz val="10"/>
      <color theme="10"/>
      <name val="Arial"/>
    </font>
  </fonts>
  <fills count="29">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rgb="FFAFDFE5"/>
        <bgColor indexed="64"/>
      </patternFill>
    </fill>
    <fill>
      <patternFill patternType="solid">
        <fgColor rgb="FF01A4C4"/>
        <bgColor indexed="64"/>
      </patternFill>
    </fill>
    <fill>
      <patternFill patternType="solid">
        <fgColor rgb="FFFBAA27"/>
        <bgColor indexed="64"/>
      </patternFill>
    </fill>
    <fill>
      <patternFill patternType="solid">
        <fgColor rgb="FFBFD73B"/>
        <bgColor indexed="64"/>
      </patternFill>
    </fill>
    <fill>
      <patternFill patternType="solid">
        <fgColor rgb="FFD5E478"/>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338">
    <xf numFmtId="0" fontId="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7" fillId="3" borderId="1"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0" fontId="8" fillId="14" borderId="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15" borderId="0" applyNumberFormat="0" applyAlignment="0">
      <alignment horizontal="right"/>
    </xf>
    <xf numFmtId="0" fontId="2" fillId="16" borderId="0" applyNumberFormat="0" applyAlignment="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2" fillId="17" borderId="7" applyNumberFormat="0" applyFont="0" applyAlignment="0" applyProtection="0"/>
    <xf numFmtId="0" fontId="22" fillId="17" borderId="7" applyNumberFormat="0" applyFont="0" applyAlignment="0" applyProtection="0"/>
    <xf numFmtId="0" fontId="22" fillId="17" borderId="7" applyNumberFormat="0" applyFont="0" applyAlignment="0" applyProtection="0"/>
    <xf numFmtId="0" fontId="22" fillId="17" borderId="7" applyNumberFormat="0" applyFont="0" applyAlignment="0" applyProtection="0"/>
    <xf numFmtId="0" fontId="22" fillId="17" borderId="7" applyNumberFormat="0" applyFont="0" applyAlignment="0" applyProtection="0"/>
    <xf numFmtId="0" fontId="22" fillId="17" borderId="7" applyNumberFormat="0" applyFont="0" applyAlignment="0" applyProtection="0"/>
    <xf numFmtId="0" fontId="22" fillId="17" borderId="7" applyNumberFormat="0" applyFon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0" fontId="14" fillId="3"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49" fillId="0" borderId="0" applyFont="0" applyFill="0" applyBorder="0" applyAlignment="0" applyProtection="0"/>
    <xf numFmtId="0" fontId="1" fillId="0" borderId="0"/>
    <xf numFmtId="0" fontId="52" fillId="0" borderId="0"/>
    <xf numFmtId="0" fontId="1" fillId="0" borderId="0"/>
    <xf numFmtId="0" fontId="55" fillId="0" borderId="0" applyNumberFormat="0" applyFill="0" applyBorder="0" applyAlignment="0" applyProtection="0"/>
  </cellStyleXfs>
  <cellXfs count="203">
    <xf numFmtId="0" fontId="0" fillId="0" borderId="0" xfId="0"/>
    <xf numFmtId="1" fontId="2" fillId="19" borderId="10" xfId="274" applyNumberFormat="1" applyFill="1" applyBorder="1" applyAlignment="1" applyProtection="1">
      <alignment horizontal="center" vertical="center"/>
      <protection locked="0"/>
    </xf>
    <xf numFmtId="0" fontId="2" fillId="0" borderId="11" xfId="274" applyBorder="1" applyAlignment="1" applyProtection="1">
      <alignment wrapText="1"/>
    </xf>
    <xf numFmtId="0" fontId="2" fillId="19" borderId="0" xfId="274" applyFill="1" applyProtection="1"/>
    <xf numFmtId="0" fontId="2" fillId="0" borderId="0" xfId="274" applyProtection="1"/>
    <xf numFmtId="0" fontId="26" fillId="0" borderId="12" xfId="0" applyFont="1" applyBorder="1" applyAlignment="1" applyProtection="1">
      <alignment horizontal="center"/>
    </xf>
    <xf numFmtId="0" fontId="26" fillId="0" borderId="13" xfId="0" applyFont="1" applyBorder="1" applyAlignment="1" applyProtection="1"/>
    <xf numFmtId="0" fontId="27" fillId="20" borderId="14" xfId="274" applyFont="1" applyFill="1" applyBorder="1" applyAlignment="1" applyProtection="1">
      <alignment horizontal="center" vertical="center" wrapText="1"/>
    </xf>
    <xf numFmtId="0" fontId="3" fillId="20" borderId="15" xfId="274" applyFont="1" applyFill="1" applyBorder="1" applyAlignment="1" applyProtection="1">
      <alignment horizontal="center" vertical="center" wrapText="1"/>
    </xf>
    <xf numFmtId="0" fontId="3" fillId="21" borderId="15" xfId="274" applyFont="1" applyFill="1" applyBorder="1" applyAlignment="1" applyProtection="1">
      <alignment horizontal="center" vertical="center" wrapText="1"/>
    </xf>
    <xf numFmtId="0" fontId="2" fillId="0" borderId="0" xfId="274" applyFill="1" applyProtection="1"/>
    <xf numFmtId="0" fontId="38" fillId="22" borderId="16" xfId="274" applyFont="1" applyFill="1" applyBorder="1" applyAlignment="1" applyProtection="1">
      <alignment vertical="center" wrapText="1"/>
    </xf>
    <xf numFmtId="0" fontId="38" fillId="22" borderId="17" xfId="274" applyFont="1" applyFill="1" applyBorder="1" applyAlignment="1" applyProtection="1">
      <alignment horizontal="center" vertical="center" wrapText="1"/>
    </xf>
    <xf numFmtId="0" fontId="2" fillId="19" borderId="0" xfId="274" applyFill="1" applyAlignment="1" applyProtection="1">
      <alignment vertical="center"/>
    </xf>
    <xf numFmtId="0" fontId="2" fillId="0" borderId="0" xfId="274" applyFill="1" applyAlignment="1" applyProtection="1">
      <alignment vertical="center"/>
    </xf>
    <xf numFmtId="0" fontId="2" fillId="0" borderId="18" xfId="274" applyFont="1" applyFill="1" applyBorder="1" applyProtection="1"/>
    <xf numFmtId="3" fontId="2" fillId="0" borderId="19" xfId="274" applyNumberFormat="1" applyFill="1" applyBorder="1" applyAlignment="1" applyProtection="1">
      <alignment horizontal="center"/>
    </xf>
    <xf numFmtId="0" fontId="38" fillId="22" borderId="16" xfId="274" applyFont="1" applyFill="1" applyBorder="1" applyAlignment="1" applyProtection="1">
      <alignment horizontal="left" vertical="center" wrapText="1"/>
    </xf>
    <xf numFmtId="0" fontId="38" fillId="22" borderId="15" xfId="274" applyFont="1" applyFill="1" applyBorder="1" applyAlignment="1" applyProtection="1">
      <alignment horizontal="left" vertical="center" wrapText="1"/>
    </xf>
    <xf numFmtId="0" fontId="39" fillId="0" borderId="18" xfId="274" applyFont="1" applyBorder="1" applyAlignment="1" applyProtection="1">
      <alignment horizontal="left" vertical="top" wrapText="1"/>
    </xf>
    <xf numFmtId="3" fontId="2" fillId="0" borderId="20" xfId="274" applyNumberFormat="1" applyFill="1" applyBorder="1" applyAlignment="1" applyProtection="1">
      <alignment horizontal="center"/>
    </xf>
    <xf numFmtId="0" fontId="38" fillId="22" borderId="17" xfId="274" applyFont="1" applyFill="1" applyBorder="1" applyAlignment="1" applyProtection="1">
      <alignment horizontal="left" vertical="center" wrapText="1"/>
    </xf>
    <xf numFmtId="0" fontId="28" fillId="23" borderId="21" xfId="274" applyFont="1" applyFill="1" applyBorder="1" applyAlignment="1" applyProtection="1">
      <alignment horizontal="center" vertical="center"/>
    </xf>
    <xf numFmtId="0" fontId="28" fillId="23" borderId="22" xfId="274" applyFont="1" applyFill="1" applyBorder="1" applyAlignment="1" applyProtection="1">
      <alignment horizontal="center" vertical="center" wrapText="1"/>
    </xf>
    <xf numFmtId="0" fontId="2" fillId="23" borderId="23" xfId="274" applyFill="1" applyBorder="1" applyProtection="1"/>
    <xf numFmtId="0" fontId="2" fillId="23" borderId="24" xfId="274" applyFont="1" applyFill="1" applyBorder="1" applyProtection="1"/>
    <xf numFmtId="0" fontId="28" fillId="23" borderId="25" xfId="274" applyFont="1" applyFill="1" applyBorder="1" applyAlignment="1" applyProtection="1">
      <alignment horizontal="center" vertical="center" wrapText="1"/>
    </xf>
    <xf numFmtId="164" fontId="2" fillId="23" borderId="26" xfId="274" applyNumberFormat="1" applyFill="1" applyBorder="1" applyAlignment="1" applyProtection="1">
      <alignment horizontal="right" indent="1"/>
    </xf>
    <xf numFmtId="0" fontId="39" fillId="0" borderId="27" xfId="274" applyFont="1" applyBorder="1" applyAlignment="1" applyProtection="1">
      <alignment horizontal="left" vertical="top" wrapText="1"/>
    </xf>
    <xf numFmtId="0" fontId="39" fillId="0" borderId="28" xfId="274" applyFont="1" applyBorder="1" applyAlignment="1" applyProtection="1">
      <alignment horizontal="left" vertical="top" wrapText="1"/>
    </xf>
    <xf numFmtId="0" fontId="28" fillId="22" borderId="16" xfId="274" applyFont="1" applyFill="1" applyBorder="1" applyAlignment="1" applyProtection="1">
      <alignment horizontal="left" vertical="center" wrapText="1"/>
    </xf>
    <xf numFmtId="0" fontId="28" fillId="22" borderId="17" xfId="274" applyFont="1" applyFill="1" applyBorder="1" applyAlignment="1" applyProtection="1">
      <alignment horizontal="center" vertical="center" wrapText="1"/>
    </xf>
    <xf numFmtId="164" fontId="25" fillId="21" borderId="15" xfId="0" applyNumberFormat="1" applyFont="1" applyFill="1" applyBorder="1" applyAlignment="1" applyProtection="1">
      <alignment horizontal="center" vertical="center"/>
    </xf>
    <xf numFmtId="0" fontId="2" fillId="19" borderId="0" xfId="274" applyFill="1" applyAlignment="1" applyProtection="1">
      <alignment wrapText="1"/>
    </xf>
    <xf numFmtId="0" fontId="2" fillId="19" borderId="0" xfId="274" applyFill="1" applyAlignment="1" applyProtection="1">
      <alignment horizontal="center"/>
    </xf>
    <xf numFmtId="0" fontId="2" fillId="0" borderId="0" xfId="274" applyAlignment="1" applyProtection="1">
      <alignment wrapText="1"/>
    </xf>
    <xf numFmtId="0" fontId="2" fillId="0" borderId="0" xfId="274" applyAlignment="1" applyProtection="1">
      <alignment horizontal="center"/>
    </xf>
    <xf numFmtId="0" fontId="2" fillId="19" borderId="0" xfId="274" applyFill="1" applyAlignment="1" applyProtection="1">
      <alignment horizontal="left" vertical="center"/>
    </xf>
    <xf numFmtId="0" fontId="2" fillId="0" borderId="0" xfId="274" applyAlignment="1" applyProtection="1">
      <alignment horizontal="left" vertical="center"/>
    </xf>
    <xf numFmtId="1" fontId="2" fillId="19" borderId="29" xfId="274" applyNumberFormat="1" applyFill="1" applyBorder="1" applyAlignment="1" applyProtection="1">
      <alignment horizontal="center" vertical="center"/>
      <protection locked="0"/>
    </xf>
    <xf numFmtId="3" fontId="39" fillId="0" borderId="19" xfId="274" applyNumberFormat="1" applyFont="1" applyFill="1" applyBorder="1" applyAlignment="1" applyProtection="1">
      <alignment horizontal="center" vertical="center" wrapText="1"/>
    </xf>
    <xf numFmtId="0" fontId="39" fillId="24" borderId="19" xfId="274" applyFont="1" applyFill="1" applyBorder="1" applyAlignment="1" applyProtection="1">
      <alignment horizontal="center" vertical="center" wrapText="1"/>
    </xf>
    <xf numFmtId="0" fontId="39" fillId="0" borderId="19" xfId="274" applyFont="1" applyBorder="1" applyAlignment="1" applyProtection="1">
      <alignment horizontal="center" vertical="center" wrapText="1"/>
    </xf>
    <xf numFmtId="0" fontId="39" fillId="24" borderId="20" xfId="274" applyFont="1" applyFill="1" applyBorder="1" applyAlignment="1" applyProtection="1">
      <alignment horizontal="center" vertical="center" wrapText="1"/>
    </xf>
    <xf numFmtId="3" fontId="39" fillId="0" borderId="19" xfId="274" applyNumberFormat="1" applyFont="1" applyBorder="1" applyAlignment="1" applyProtection="1">
      <alignment horizontal="center" vertical="center" wrapText="1"/>
    </xf>
    <xf numFmtId="165" fontId="2" fillId="24" borderId="20" xfId="274" applyNumberFormat="1" applyFill="1" applyBorder="1" applyAlignment="1" applyProtection="1">
      <alignment horizontal="center"/>
    </xf>
    <xf numFmtId="165" fontId="2" fillId="24" borderId="19" xfId="274" applyNumberFormat="1" applyFill="1" applyBorder="1" applyAlignment="1" applyProtection="1">
      <alignment horizontal="center"/>
    </xf>
    <xf numFmtId="165" fontId="2" fillId="24" borderId="10" xfId="274" applyNumberFormat="1" applyFill="1" applyBorder="1" applyAlignment="1" applyProtection="1">
      <alignment horizontal="center"/>
    </xf>
    <xf numFmtId="0" fontId="39" fillId="24" borderId="10" xfId="274" applyFont="1" applyFill="1" applyBorder="1" applyAlignment="1" applyProtection="1">
      <alignment horizontal="center" vertical="center" wrapText="1"/>
    </xf>
    <xf numFmtId="165" fontId="2" fillId="24" borderId="10" xfId="274" applyNumberFormat="1" applyFill="1" applyBorder="1" applyAlignment="1" applyProtection="1">
      <alignment horizontal="center" vertical="center"/>
    </xf>
    <xf numFmtId="0" fontId="2" fillId="24" borderId="10" xfId="274" applyFont="1" applyFill="1" applyBorder="1" applyAlignment="1" applyProtection="1">
      <alignment horizontal="center" vertical="center"/>
    </xf>
    <xf numFmtId="165" fontId="2" fillId="24" borderId="30" xfId="274" applyNumberFormat="1" applyFont="1" applyFill="1" applyBorder="1" applyAlignment="1" applyProtection="1">
      <alignment horizontal="center" vertical="center"/>
    </xf>
    <xf numFmtId="165" fontId="2" fillId="24" borderId="19" xfId="274" applyNumberFormat="1" applyFont="1" applyFill="1" applyBorder="1" applyAlignment="1" applyProtection="1">
      <alignment horizontal="center" vertical="center"/>
    </xf>
    <xf numFmtId="0" fontId="39" fillId="0" borderId="20" xfId="274" applyFont="1" applyBorder="1" applyAlignment="1" applyProtection="1">
      <alignment horizontal="center" vertical="top" wrapText="1"/>
    </xf>
    <xf numFmtId="0" fontId="39" fillId="0" borderId="19" xfId="274" applyFont="1" applyBorder="1" applyAlignment="1" applyProtection="1">
      <alignment horizontal="center" vertical="top" wrapText="1"/>
    </xf>
    <xf numFmtId="0" fontId="39" fillId="0" borderId="10" xfId="274" applyFont="1" applyBorder="1" applyAlignment="1" applyProtection="1">
      <alignment horizontal="center" vertical="top" wrapText="1"/>
    </xf>
    <xf numFmtId="0" fontId="39" fillId="0" borderId="20" xfId="274" applyFont="1" applyBorder="1" applyAlignment="1" applyProtection="1">
      <alignment horizontal="center" vertical="center" wrapText="1"/>
    </xf>
    <xf numFmtId="165" fontId="2" fillId="24" borderId="20" xfId="274" applyNumberFormat="1" applyFill="1" applyBorder="1" applyAlignment="1" applyProtection="1">
      <alignment horizontal="center" vertical="center"/>
    </xf>
    <xf numFmtId="0" fontId="2" fillId="23" borderId="22" xfId="274" applyFont="1" applyFill="1" applyBorder="1" applyProtection="1"/>
    <xf numFmtId="0" fontId="2" fillId="0" borderId="10" xfId="274" applyFont="1" applyFill="1" applyBorder="1" applyAlignment="1" applyProtection="1">
      <alignment horizontal="center" vertical="center"/>
    </xf>
    <xf numFmtId="0" fontId="2" fillId="23" borderId="25" xfId="274" applyFont="1" applyFill="1" applyBorder="1" applyProtection="1"/>
    <xf numFmtId="0" fontId="2" fillId="0" borderId="31" xfId="274" applyBorder="1" applyAlignment="1" applyProtection="1">
      <alignment wrapText="1"/>
    </xf>
    <xf numFmtId="0" fontId="26" fillId="0" borderId="0" xfId="0" applyFont="1" applyBorder="1" applyAlignment="1" applyProtection="1">
      <alignment horizontal="center"/>
    </xf>
    <xf numFmtId="0" fontId="26" fillId="0" borderId="32" xfId="0" applyFont="1" applyBorder="1" applyAlignment="1" applyProtection="1"/>
    <xf numFmtId="0" fontId="2" fillId="0" borderId="0" xfId="274" applyBorder="1" applyProtection="1"/>
    <xf numFmtId="0" fontId="40" fillId="0" borderId="12" xfId="274" applyFont="1" applyBorder="1" applyAlignment="1" applyProtection="1">
      <alignment horizontal="right" vertical="top"/>
    </xf>
    <xf numFmtId="0" fontId="2" fillId="0" borderId="33" xfId="274" applyBorder="1" applyProtection="1"/>
    <xf numFmtId="0" fontId="26" fillId="0" borderId="33" xfId="0" applyFont="1" applyBorder="1" applyAlignment="1" applyProtection="1">
      <alignment horizontal="center"/>
    </xf>
    <xf numFmtId="0" fontId="39" fillId="0" borderId="18" xfId="274" applyFont="1" applyFill="1" applyBorder="1" applyAlignment="1" applyProtection="1">
      <alignment horizontal="left" vertical="top" wrapText="1"/>
    </xf>
    <xf numFmtId="0" fontId="2" fillId="19" borderId="0" xfId="274" applyFill="1" applyBorder="1" applyProtection="1"/>
    <xf numFmtId="0" fontId="41" fillId="0" borderId="33" xfId="0" applyFont="1" applyBorder="1" applyAlignment="1" applyProtection="1">
      <alignment horizontal="center"/>
    </xf>
    <xf numFmtId="164" fontId="41" fillId="0" borderId="33" xfId="0" applyNumberFormat="1" applyFont="1" applyBorder="1" applyAlignment="1" applyProtection="1">
      <alignment horizontal="center" vertical="center" wrapText="1"/>
    </xf>
    <xf numFmtId="0" fontId="42" fillId="0" borderId="0" xfId="0" applyFont="1" applyBorder="1" applyAlignment="1" applyProtection="1">
      <alignment horizontal="right" vertical="top"/>
    </xf>
    <xf numFmtId="0" fontId="41" fillId="0" borderId="0" xfId="0" applyFont="1" applyBorder="1" applyAlignment="1" applyProtection="1">
      <alignment horizontal="center"/>
    </xf>
    <xf numFmtId="164" fontId="41" fillId="0" borderId="0" xfId="0" applyNumberFormat="1" applyFont="1" applyBorder="1" applyAlignment="1" applyProtection="1">
      <alignment horizontal="center" vertical="center" wrapText="1"/>
    </xf>
    <xf numFmtId="0" fontId="41" fillId="0" borderId="12" xfId="0" applyFont="1" applyBorder="1" applyAlignment="1" applyProtection="1">
      <alignment horizontal="center"/>
    </xf>
    <xf numFmtId="164" fontId="41" fillId="0" borderId="12" xfId="0" applyNumberFormat="1" applyFont="1" applyBorder="1" applyAlignment="1" applyProtection="1">
      <alignment horizontal="center" vertical="center" wrapText="1"/>
    </xf>
    <xf numFmtId="0" fontId="43" fillId="20" borderId="14" xfId="0" applyFont="1" applyFill="1" applyBorder="1" applyAlignment="1" applyProtection="1">
      <alignment horizontal="center" vertical="center" wrapText="1"/>
    </xf>
    <xf numFmtId="164" fontId="44" fillId="20" borderId="14" xfId="0" applyNumberFormat="1" applyFont="1" applyFill="1" applyBorder="1" applyAlignment="1" applyProtection="1">
      <alignment horizontal="center" vertical="center" wrapText="1"/>
    </xf>
    <xf numFmtId="164" fontId="0" fillId="24" borderId="19" xfId="0" applyNumberFormat="1" applyFill="1" applyBorder="1" applyAlignment="1" applyProtection="1">
      <alignment horizontal="center" vertical="center" wrapText="1"/>
    </xf>
    <xf numFmtId="164" fontId="0" fillId="0" borderId="19" xfId="0" applyNumberFormat="1" applyBorder="1" applyAlignment="1" applyProtection="1">
      <alignment horizontal="center" vertical="center" wrapText="1"/>
    </xf>
    <xf numFmtId="164" fontId="0" fillId="24" borderId="10" xfId="0" applyNumberFormat="1" applyFill="1" applyBorder="1" applyAlignment="1" applyProtection="1">
      <alignment horizontal="center" vertical="center" wrapText="1"/>
    </xf>
    <xf numFmtId="0" fontId="0" fillId="0" borderId="18" xfId="0" applyBorder="1" applyProtection="1"/>
    <xf numFmtId="164" fontId="0" fillId="24" borderId="20" xfId="0" applyNumberFormat="1" applyFill="1" applyBorder="1" applyAlignment="1" applyProtection="1">
      <alignment horizontal="center" vertical="center" wrapText="1"/>
    </xf>
    <xf numFmtId="0" fontId="0" fillId="0" borderId="0" xfId="0" applyAlignment="1" applyProtection="1">
      <alignment horizontal="center"/>
    </xf>
    <xf numFmtId="164" fontId="0" fillId="0" borderId="0" xfId="0" applyNumberFormat="1" applyBorder="1" applyAlignment="1" applyProtection="1">
      <alignment horizontal="center" vertical="center" wrapText="1"/>
    </xf>
    <xf numFmtId="0" fontId="26" fillId="0" borderId="0" xfId="0" applyFont="1" applyBorder="1" applyAlignment="1" applyProtection="1"/>
    <xf numFmtId="0" fontId="26" fillId="0" borderId="33" xfId="0" applyFont="1" applyBorder="1" applyAlignment="1" applyProtection="1"/>
    <xf numFmtId="0" fontId="26" fillId="0" borderId="12" xfId="0" applyFont="1" applyBorder="1" applyAlignment="1" applyProtection="1"/>
    <xf numFmtId="164" fontId="2" fillId="21" borderId="34" xfId="274" applyNumberFormat="1" applyFill="1" applyBorder="1" applyAlignment="1" applyProtection="1">
      <alignment horizontal="right" vertical="center" indent="1"/>
    </xf>
    <xf numFmtId="0" fontId="39" fillId="0" borderId="18" xfId="274" applyFont="1" applyBorder="1" applyAlignment="1" applyProtection="1">
      <alignment horizontal="left" vertical="center" wrapText="1"/>
    </xf>
    <xf numFmtId="0" fontId="2" fillId="25" borderId="36" xfId="274" applyFill="1" applyBorder="1" applyAlignment="1" applyProtection="1">
      <alignment wrapText="1"/>
    </xf>
    <xf numFmtId="0" fontId="2" fillId="25" borderId="36" xfId="274" applyFill="1" applyBorder="1" applyAlignment="1" applyProtection="1">
      <alignment vertical="center" wrapText="1"/>
    </xf>
    <xf numFmtId="1" fontId="2" fillId="19" borderId="19" xfId="274" applyNumberFormat="1" applyFill="1" applyBorder="1" applyAlignment="1" applyProtection="1">
      <alignment horizontal="center" vertical="center"/>
      <protection locked="0"/>
    </xf>
    <xf numFmtId="0" fontId="2" fillId="0" borderId="28" xfId="274" applyFont="1" applyFill="1" applyBorder="1" applyAlignment="1" applyProtection="1">
      <alignment vertical="center"/>
    </xf>
    <xf numFmtId="3" fontId="2" fillId="0" borderId="19" xfId="274" applyNumberFormat="1" applyFill="1" applyBorder="1" applyAlignment="1" applyProtection="1">
      <alignment horizontal="center" vertical="center"/>
    </xf>
    <xf numFmtId="0" fontId="2" fillId="0" borderId="18" xfId="274" applyFont="1" applyFill="1" applyBorder="1" applyAlignment="1" applyProtection="1">
      <alignment vertical="center"/>
    </xf>
    <xf numFmtId="0" fontId="2" fillId="0" borderId="27" xfId="274" applyFill="1" applyBorder="1" applyAlignment="1" applyProtection="1">
      <alignment vertical="center"/>
    </xf>
    <xf numFmtId="0" fontId="2" fillId="25" borderId="37" xfId="274" applyFill="1" applyBorder="1" applyAlignment="1" applyProtection="1">
      <alignment wrapText="1"/>
    </xf>
    <xf numFmtId="1" fontId="2" fillId="19" borderId="38" xfId="274" applyNumberFormat="1" applyFill="1" applyBorder="1" applyAlignment="1" applyProtection="1">
      <alignment horizontal="center" vertical="center"/>
      <protection locked="0"/>
    </xf>
    <xf numFmtId="1" fontId="2" fillId="19" borderId="20" xfId="274" applyNumberFormat="1" applyFill="1" applyBorder="1" applyAlignment="1" applyProtection="1">
      <alignment horizontal="center" vertical="center"/>
      <protection locked="0"/>
    </xf>
    <xf numFmtId="164" fontId="2" fillId="21" borderId="39" xfId="274" applyNumberFormat="1" applyFill="1" applyBorder="1" applyAlignment="1" applyProtection="1">
      <alignment horizontal="right" vertical="center" indent="1"/>
    </xf>
    <xf numFmtId="164" fontId="2" fillId="23" borderId="25" xfId="274" applyNumberFormat="1" applyFill="1" applyBorder="1" applyAlignment="1" applyProtection="1">
      <alignment horizontal="right" vertical="center" indent="1"/>
    </xf>
    <xf numFmtId="0" fontId="38" fillId="22" borderId="17" xfId="274" applyFont="1" applyFill="1" applyBorder="1" applyAlignment="1" applyProtection="1">
      <alignment horizontal="right" vertical="center" wrapText="1" indent="1"/>
    </xf>
    <xf numFmtId="164" fontId="2" fillId="21" borderId="40" xfId="274" applyNumberFormat="1" applyFill="1" applyBorder="1" applyAlignment="1" applyProtection="1">
      <alignment horizontal="right" vertical="center" indent="1"/>
    </xf>
    <xf numFmtId="0" fontId="28" fillId="22" borderId="17" xfId="274" applyFont="1" applyFill="1" applyBorder="1" applyAlignment="1" applyProtection="1">
      <alignment horizontal="right" vertical="center" wrapText="1" indent="1"/>
    </xf>
    <xf numFmtId="164" fontId="2" fillId="21" borderId="41" xfId="274" applyNumberFormat="1" applyFill="1" applyBorder="1" applyAlignment="1" applyProtection="1">
      <alignment horizontal="right" vertical="center" indent="1"/>
    </xf>
    <xf numFmtId="0" fontId="2" fillId="23" borderId="22" xfId="274" applyFill="1" applyBorder="1" applyAlignment="1" applyProtection="1">
      <alignment horizontal="right" vertical="center" indent="1"/>
    </xf>
    <xf numFmtId="164" fontId="2" fillId="23" borderId="22" xfId="274" applyNumberFormat="1" applyFill="1" applyBorder="1" applyAlignment="1" applyProtection="1">
      <alignment horizontal="right" vertical="center" indent="1"/>
    </xf>
    <xf numFmtId="0" fontId="2" fillId="0" borderId="19" xfId="274" applyNumberFormat="1" applyFill="1" applyBorder="1" applyAlignment="1" applyProtection="1">
      <alignment horizontal="center" vertical="center"/>
    </xf>
    <xf numFmtId="0" fontId="2" fillId="0" borderId="20" xfId="274" applyFont="1" applyFill="1" applyBorder="1" applyAlignment="1" applyProtection="1">
      <alignment horizontal="center" vertical="center"/>
    </xf>
    <xf numFmtId="165" fontId="2" fillId="24" borderId="19" xfId="274" applyNumberFormat="1" applyFill="1" applyBorder="1" applyAlignment="1" applyProtection="1">
      <alignment horizontal="center" vertical="center"/>
    </xf>
    <xf numFmtId="0" fontId="2" fillId="0" borderId="19" xfId="274" applyFont="1" applyFill="1" applyBorder="1" applyAlignment="1" applyProtection="1">
      <alignment horizontal="center" vertical="center"/>
    </xf>
    <xf numFmtId="0" fontId="2" fillId="0" borderId="30" xfId="274" applyFont="1" applyFill="1" applyBorder="1" applyAlignment="1" applyProtection="1">
      <alignment horizontal="center" vertical="center"/>
    </xf>
    <xf numFmtId="165" fontId="2" fillId="24" borderId="30" xfId="274" applyNumberFormat="1" applyFill="1" applyBorder="1" applyAlignment="1" applyProtection="1">
      <alignment horizontal="center" vertical="center"/>
    </xf>
    <xf numFmtId="0" fontId="2" fillId="24" borderId="10" xfId="274" applyFont="1" applyFill="1" applyBorder="1" applyAlignment="1" applyProtection="1">
      <alignment horizontal="center" vertical="center" wrapText="1"/>
    </xf>
    <xf numFmtId="165" fontId="2" fillId="0" borderId="19" xfId="274" applyNumberFormat="1" applyFill="1" applyBorder="1" applyAlignment="1" applyProtection="1">
      <alignment horizontal="center" vertical="center"/>
    </xf>
    <xf numFmtId="0" fontId="2" fillId="0" borderId="27" xfId="274" applyFont="1" applyFill="1" applyBorder="1" applyAlignment="1" applyProtection="1">
      <alignment vertical="center"/>
    </xf>
    <xf numFmtId="0" fontId="2" fillId="0" borderId="38" xfId="274" applyFont="1" applyFill="1" applyBorder="1" applyAlignment="1" applyProtection="1">
      <alignment horizontal="center" vertical="center"/>
    </xf>
    <xf numFmtId="0" fontId="2" fillId="0" borderId="18" xfId="274" applyFill="1" applyBorder="1" applyAlignment="1" applyProtection="1">
      <alignment vertical="center"/>
    </xf>
    <xf numFmtId="0" fontId="2" fillId="0" borderId="30" xfId="274" applyFill="1" applyBorder="1" applyAlignment="1" applyProtection="1">
      <alignment horizontal="center" vertical="center"/>
    </xf>
    <xf numFmtId="0" fontId="39" fillId="0" borderId="27" xfId="274" applyFont="1" applyBorder="1" applyAlignment="1" applyProtection="1">
      <alignment horizontal="left" vertical="center" wrapText="1"/>
    </xf>
    <xf numFmtId="0" fontId="2" fillId="0" borderId="38" xfId="274" applyFill="1" applyBorder="1" applyAlignment="1" applyProtection="1">
      <alignment horizontal="center" vertical="center"/>
    </xf>
    <xf numFmtId="0" fontId="39" fillId="0" borderId="28" xfId="274" applyFont="1" applyBorder="1" applyAlignment="1" applyProtection="1">
      <alignment horizontal="left" vertical="center" wrapText="1"/>
    </xf>
    <xf numFmtId="0" fontId="2" fillId="25" borderId="42" xfId="274" applyFill="1" applyBorder="1" applyAlignment="1" applyProtection="1">
      <alignment vertical="center" wrapText="1"/>
    </xf>
    <xf numFmtId="0" fontId="2" fillId="25" borderId="35" xfId="274" applyFill="1" applyBorder="1" applyAlignment="1" applyProtection="1">
      <alignment vertical="center" wrapText="1"/>
    </xf>
    <xf numFmtId="0" fontId="39" fillId="0" borderId="10" xfId="274" applyFont="1" applyBorder="1" applyAlignment="1" applyProtection="1">
      <alignment horizontal="center" vertical="center" wrapText="1"/>
    </xf>
    <xf numFmtId="0" fontId="40" fillId="0" borderId="0" xfId="274" applyFont="1" applyBorder="1" applyAlignment="1" applyProtection="1">
      <alignment horizontal="right" vertical="top"/>
    </xf>
    <xf numFmtId="44" fontId="45" fillId="0" borderId="43" xfId="0" applyNumberFormat="1" applyFont="1" applyBorder="1" applyAlignment="1" applyProtection="1"/>
    <xf numFmtId="0" fontId="40" fillId="26" borderId="14" xfId="274" applyFont="1" applyFill="1" applyBorder="1" applyAlignment="1" applyProtection="1">
      <alignment horizontal="left" vertical="center"/>
      <protection locked="0"/>
    </xf>
    <xf numFmtId="44" fontId="42" fillId="26" borderId="14" xfId="0" applyNumberFormat="1" applyFont="1" applyFill="1" applyBorder="1" applyAlignment="1" applyProtection="1">
      <alignment horizontal="left" vertical="center"/>
      <protection locked="0"/>
    </xf>
    <xf numFmtId="0" fontId="40" fillId="26" borderId="14" xfId="0" applyFont="1" applyFill="1" applyBorder="1" applyAlignment="1" applyProtection="1">
      <alignment horizontal="left" vertical="center"/>
      <protection locked="0"/>
    </xf>
    <xf numFmtId="44" fontId="45" fillId="0" borderId="32" xfId="0" applyNumberFormat="1" applyFont="1" applyBorder="1" applyAlignment="1" applyProtection="1">
      <alignment vertical="center"/>
    </xf>
    <xf numFmtId="0" fontId="37" fillId="0" borderId="32" xfId="0" applyFont="1" applyBorder="1" applyAlignment="1" applyProtection="1">
      <alignment vertical="center"/>
    </xf>
    <xf numFmtId="164" fontId="2" fillId="21" borderId="40" xfId="274" applyNumberFormat="1" applyFill="1" applyBorder="1" applyAlignment="1" applyProtection="1">
      <alignment horizontal="right" vertical="center"/>
    </xf>
    <xf numFmtId="0" fontId="2" fillId="25" borderId="32" xfId="274" applyFill="1" applyBorder="1" applyAlignment="1" applyProtection="1">
      <alignment vertical="center" wrapText="1"/>
    </xf>
    <xf numFmtId="0" fontId="39" fillId="0" borderId="11" xfId="274" applyFont="1" applyBorder="1" applyAlignment="1" applyProtection="1">
      <alignment horizontal="left" vertical="center" wrapText="1"/>
    </xf>
    <xf numFmtId="0" fontId="39" fillId="0" borderId="50" xfId="274" applyFont="1" applyBorder="1" applyAlignment="1" applyProtection="1">
      <alignment horizontal="center" vertical="center" wrapText="1"/>
    </xf>
    <xf numFmtId="0" fontId="39" fillId="24" borderId="50" xfId="274" applyFont="1" applyFill="1" applyBorder="1" applyAlignment="1" applyProtection="1">
      <alignment horizontal="center" vertical="center" wrapText="1"/>
    </xf>
    <xf numFmtId="1" fontId="2" fillId="19" borderId="50" xfId="274" applyNumberFormat="1" applyFill="1" applyBorder="1" applyAlignment="1" applyProtection="1">
      <alignment horizontal="center" vertical="center"/>
      <protection locked="0"/>
    </xf>
    <xf numFmtId="164" fontId="2" fillId="21" borderId="51" xfId="274" applyNumberFormat="1" applyFill="1" applyBorder="1" applyAlignment="1" applyProtection="1">
      <alignment horizontal="right" vertical="center" indent="1"/>
    </xf>
    <xf numFmtId="0" fontId="39" fillId="0" borderId="19" xfId="274" applyFont="1" applyBorder="1" applyAlignment="1" applyProtection="1">
      <alignment horizontal="left" vertical="center" wrapText="1"/>
    </xf>
    <xf numFmtId="164" fontId="2" fillId="24" borderId="19" xfId="274" applyNumberFormat="1" applyFill="1" applyBorder="1" applyAlignment="1" applyProtection="1">
      <alignment horizontal="center" vertical="center"/>
    </xf>
    <xf numFmtId="164" fontId="2" fillId="21" borderId="19" xfId="274" applyNumberFormat="1" applyFill="1" applyBorder="1" applyAlignment="1" applyProtection="1">
      <alignment horizontal="right" vertical="center" indent="1"/>
    </xf>
    <xf numFmtId="0" fontId="25" fillId="21" borderId="49" xfId="0" applyFont="1" applyFill="1" applyBorder="1" applyAlignment="1" applyProtection="1">
      <alignment horizontal="center" vertical="center" wrapText="1"/>
    </xf>
    <xf numFmtId="0" fontId="2" fillId="25" borderId="13" xfId="274" applyFill="1" applyBorder="1" applyAlignment="1" applyProtection="1">
      <alignment horizontal="left" vertical="center" wrapText="1"/>
    </xf>
    <xf numFmtId="0" fontId="0" fillId="0" borderId="0" xfId="0"/>
    <xf numFmtId="0" fontId="2" fillId="0" borderId="0" xfId="0" applyFont="1" applyFill="1" applyProtection="1"/>
    <xf numFmtId="0" fontId="3" fillId="28" borderId="19" xfId="0" applyFont="1" applyFill="1" applyBorder="1" applyAlignment="1" applyProtection="1">
      <alignment horizontal="center" vertical="center" wrapText="1"/>
    </xf>
    <xf numFmtId="0" fontId="2" fillId="28" borderId="19" xfId="0" applyFont="1" applyFill="1" applyBorder="1" applyAlignment="1" applyProtection="1">
      <alignment horizontal="center" vertical="center"/>
    </xf>
    <xf numFmtId="0" fontId="2" fillId="28" borderId="30" xfId="0" applyFont="1" applyFill="1" applyBorder="1" applyAlignment="1" applyProtection="1">
      <alignment horizontal="center" vertical="center"/>
    </xf>
    <xf numFmtId="0" fontId="2" fillId="28" borderId="10" xfId="0" applyFont="1" applyFill="1" applyBorder="1" applyAlignment="1" applyProtection="1">
      <alignment horizontal="center" vertical="center"/>
    </xf>
    <xf numFmtId="0" fontId="2" fillId="28" borderId="20" xfId="0" applyFont="1" applyFill="1" applyBorder="1" applyAlignment="1" applyProtection="1">
      <alignment horizontal="center" vertical="center"/>
    </xf>
    <xf numFmtId="0" fontId="50" fillId="27" borderId="19" xfId="0" applyFont="1" applyFill="1" applyBorder="1" applyAlignment="1" applyProtection="1">
      <alignment horizontal="center" vertical="center" wrapText="1"/>
    </xf>
    <xf numFmtId="0" fontId="51" fillId="0" borderId="54" xfId="0" applyFont="1" applyFill="1" applyBorder="1" applyAlignment="1" applyProtection="1">
      <alignment horizontal="left" vertical="center" wrapText="1"/>
    </xf>
    <xf numFmtId="0" fontId="51" fillId="0" borderId="53" xfId="0" applyFont="1" applyFill="1" applyBorder="1" applyAlignment="1" applyProtection="1">
      <alignment horizontal="left" vertical="center" wrapText="1"/>
    </xf>
    <xf numFmtId="0" fontId="51" fillId="0" borderId="53" xfId="0" applyFont="1" applyBorder="1" applyAlignment="1" applyProtection="1">
      <alignment horizontal="left" vertical="center" wrapText="1"/>
    </xf>
    <xf numFmtId="0" fontId="51" fillId="0" borderId="30" xfId="0" applyFont="1" applyBorder="1" applyAlignment="1" applyProtection="1">
      <alignment horizontal="left" vertical="center" wrapText="1"/>
    </xf>
    <xf numFmtId="0" fontId="51" fillId="0" borderId="52" xfId="0" applyFont="1" applyBorder="1" applyAlignment="1" applyProtection="1">
      <alignment horizontal="left" vertical="center" wrapText="1"/>
    </xf>
    <xf numFmtId="0" fontId="50" fillId="27" borderId="19" xfId="0" applyFont="1" applyFill="1" applyBorder="1" applyAlignment="1" applyProtection="1">
      <alignment horizontal="center" vertical="center"/>
    </xf>
    <xf numFmtId="0" fontId="0" fillId="21" borderId="12" xfId="0" applyFill="1" applyBorder="1" applyAlignment="1" applyProtection="1"/>
    <xf numFmtId="164" fontId="2" fillId="21" borderId="10" xfId="274" applyNumberFormat="1" applyFill="1" applyBorder="1" applyAlignment="1" applyProtection="1">
      <alignment horizontal="right" vertical="center" indent="1"/>
    </xf>
    <xf numFmtId="164" fontId="25" fillId="21" borderId="14" xfId="0" applyNumberFormat="1" applyFont="1" applyFill="1" applyBorder="1" applyAlignment="1" applyProtection="1">
      <alignment horizontal="right" vertical="center" indent="2"/>
    </xf>
    <xf numFmtId="166" fontId="25" fillId="21" borderId="14" xfId="333" applyNumberFormat="1" applyFont="1" applyFill="1" applyBorder="1" applyAlignment="1" applyProtection="1">
      <alignment vertical="center" wrapText="1"/>
    </xf>
    <xf numFmtId="0" fontId="2" fillId="25" borderId="13" xfId="274" applyFill="1" applyBorder="1" applyAlignment="1" applyProtection="1">
      <alignment horizontal="left" vertical="center" wrapText="1"/>
    </xf>
    <xf numFmtId="0" fontId="3" fillId="21" borderId="17" xfId="274" applyFont="1" applyFill="1" applyBorder="1" applyAlignment="1" applyProtection="1">
      <alignment horizontal="center" vertical="center" wrapText="1"/>
    </xf>
    <xf numFmtId="164" fontId="2" fillId="24" borderId="50" xfId="274" applyNumberFormat="1" applyFill="1" applyBorder="1" applyAlignment="1" applyProtection="1">
      <alignment horizontal="center" vertical="center"/>
    </xf>
    <xf numFmtId="0" fontId="2" fillId="25" borderId="32" xfId="274" applyFill="1" applyBorder="1" applyAlignment="1" applyProtection="1">
      <alignment horizontal="left" vertical="center" wrapText="1"/>
    </xf>
    <xf numFmtId="0" fontId="2" fillId="25" borderId="13" xfId="274" applyFill="1" applyBorder="1" applyAlignment="1" applyProtection="1">
      <alignment horizontal="left" vertical="center"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5" xfId="0" applyBorder="1" applyAlignment="1" applyProtection="1">
      <alignment horizontal="left" vertical="top" wrapText="1"/>
    </xf>
    <xf numFmtId="0" fontId="2" fillId="25" borderId="44" xfId="274" applyFill="1" applyBorder="1" applyAlignment="1" applyProtection="1">
      <alignment horizontal="left" vertical="center" wrapText="1"/>
    </xf>
    <xf numFmtId="0" fontId="2" fillId="25" borderId="36" xfId="274" applyFill="1" applyBorder="1" applyAlignment="1" applyProtection="1">
      <alignment horizontal="left" vertical="center"/>
    </xf>
    <xf numFmtId="0" fontId="2" fillId="25" borderId="36" xfId="274" applyFill="1" applyBorder="1" applyAlignment="1" applyProtection="1">
      <alignment horizontal="left" vertical="center" wrapText="1"/>
    </xf>
    <xf numFmtId="0" fontId="2" fillId="25" borderId="45" xfId="274" applyFill="1" applyBorder="1" applyAlignment="1" applyProtection="1">
      <alignment horizontal="left" vertical="center" wrapText="1"/>
    </xf>
    <xf numFmtId="0" fontId="2" fillId="25" borderId="45" xfId="274" applyFill="1" applyBorder="1" applyAlignment="1" applyProtection="1">
      <alignment horizontal="left" vertical="center"/>
    </xf>
    <xf numFmtId="0" fontId="2" fillId="25" borderId="46" xfId="274" applyFill="1" applyBorder="1" applyAlignment="1" applyProtection="1">
      <alignment horizontal="left" vertical="center" wrapText="1"/>
    </xf>
    <xf numFmtId="0" fontId="2" fillId="25" borderId="47" xfId="274" applyFill="1" applyBorder="1" applyAlignment="1" applyProtection="1">
      <alignment horizontal="left" vertical="center"/>
    </xf>
    <xf numFmtId="0" fontId="2" fillId="25" borderId="48" xfId="274" applyFill="1" applyBorder="1" applyAlignment="1" applyProtection="1">
      <alignment horizontal="left" vertical="center" wrapText="1"/>
    </xf>
    <xf numFmtId="0" fontId="2" fillId="25" borderId="43" xfId="274" applyFill="1" applyBorder="1" applyAlignment="1" applyProtection="1">
      <alignment horizontal="left" vertical="center" wrapText="1"/>
    </xf>
    <xf numFmtId="164" fontId="46" fillId="0" borderId="16" xfId="274" applyNumberFormat="1" applyFont="1" applyBorder="1" applyAlignment="1" applyProtection="1">
      <alignment horizontal="right"/>
    </xf>
    <xf numFmtId="164" fontId="46" fillId="0" borderId="15" xfId="274" applyNumberFormat="1" applyFont="1" applyBorder="1" applyAlignment="1" applyProtection="1">
      <alignment horizontal="right"/>
    </xf>
    <xf numFmtId="0" fontId="2" fillId="0" borderId="31" xfId="274" applyBorder="1" applyAlignment="1" applyProtection="1">
      <alignment horizontal="center" wrapText="1"/>
    </xf>
    <xf numFmtId="0" fontId="37" fillId="0" borderId="0" xfId="274" applyFont="1" applyBorder="1" applyAlignment="1" applyProtection="1">
      <alignment horizontal="right"/>
    </xf>
    <xf numFmtId="0" fontId="37" fillId="0" borderId="32" xfId="274" applyFont="1" applyBorder="1" applyAlignment="1" applyProtection="1">
      <alignment horizontal="right"/>
    </xf>
    <xf numFmtId="164" fontId="42" fillId="0" borderId="0" xfId="0" applyNumberFormat="1" applyFont="1" applyBorder="1" applyAlignment="1" applyProtection="1">
      <alignment horizontal="center" vertical="center" wrapText="1"/>
    </xf>
    <xf numFmtId="44" fontId="45" fillId="26" borderId="16" xfId="0" applyNumberFormat="1" applyFont="1" applyFill="1" applyBorder="1" applyAlignment="1" applyProtection="1">
      <alignment horizontal="center"/>
      <protection locked="0"/>
    </xf>
    <xf numFmtId="44" fontId="45" fillId="26" borderId="15" xfId="0" applyNumberFormat="1" applyFont="1" applyFill="1" applyBorder="1" applyAlignment="1" applyProtection="1">
      <alignment horizontal="center"/>
      <protection locked="0"/>
    </xf>
    <xf numFmtId="164" fontId="47" fillId="0" borderId="0" xfId="0" applyNumberFormat="1" applyFont="1" applyBorder="1" applyAlignment="1" applyProtection="1">
      <alignment horizontal="right" vertical="top" wrapText="1"/>
    </xf>
    <xf numFmtId="164" fontId="47" fillId="0" borderId="32" xfId="0" applyNumberFormat="1" applyFont="1" applyBorder="1" applyAlignment="1" applyProtection="1">
      <alignment horizontal="right" vertical="top" wrapText="1"/>
    </xf>
    <xf numFmtId="164" fontId="32" fillId="0" borderId="0" xfId="0" applyNumberFormat="1" applyFont="1" applyBorder="1" applyAlignment="1" applyProtection="1">
      <alignment horizontal="right" vertical="top" wrapText="1"/>
    </xf>
    <xf numFmtId="164" fontId="32" fillId="0" borderId="32" xfId="0" applyNumberFormat="1" applyFont="1" applyBorder="1" applyAlignment="1" applyProtection="1">
      <alignment horizontal="right" vertical="top" wrapText="1"/>
    </xf>
    <xf numFmtId="164" fontId="48" fillId="0" borderId="0" xfId="0" applyNumberFormat="1" applyFont="1" applyBorder="1" applyAlignment="1" applyProtection="1">
      <alignment horizontal="right" vertical="top" wrapText="1"/>
    </xf>
    <xf numFmtId="0" fontId="51" fillId="0" borderId="10" xfId="0" applyFont="1" applyBorder="1" applyAlignment="1" applyProtection="1">
      <alignment horizontal="left" vertical="center" wrapText="1"/>
    </xf>
    <xf numFmtId="0" fontId="51" fillId="0" borderId="55" xfId="0" applyFont="1" applyBorder="1" applyAlignment="1" applyProtection="1">
      <alignment horizontal="left" vertical="center" wrapText="1"/>
    </xf>
    <xf numFmtId="3" fontId="39" fillId="0" borderId="0" xfId="274" applyNumberFormat="1" applyFont="1" applyBorder="1" applyAlignment="1" applyProtection="1">
      <alignment horizontal="center" vertical="center" wrapText="1"/>
    </xf>
    <xf numFmtId="1" fontId="2" fillId="19" borderId="0" xfId="274" applyNumberFormat="1" applyFill="1" applyBorder="1" applyAlignment="1" applyProtection="1">
      <alignment horizontal="center" vertical="center"/>
      <protection locked="0"/>
    </xf>
    <xf numFmtId="0" fontId="38" fillId="22" borderId="17" xfId="274" applyFont="1" applyFill="1" applyBorder="1" applyAlignment="1" applyProtection="1">
      <alignment horizontal="center" vertical="center"/>
    </xf>
    <xf numFmtId="0" fontId="55" fillId="0" borderId="0" xfId="337" applyFill="1" applyBorder="1" applyAlignment="1" applyProtection="1">
      <alignment horizontal="left" vertical="center" wrapText="1"/>
    </xf>
    <xf numFmtId="3" fontId="39" fillId="0" borderId="19" xfId="274" applyNumberFormat="1" applyFont="1" applyBorder="1" applyAlignment="1" applyProtection="1">
      <alignment horizontal="left" vertical="center" wrapText="1"/>
    </xf>
    <xf numFmtId="172" fontId="39" fillId="0" borderId="19" xfId="274" applyNumberFormat="1" applyFont="1" applyBorder="1" applyAlignment="1" applyProtection="1">
      <alignment horizontal="center" vertical="center" wrapText="1"/>
    </xf>
    <xf numFmtId="0" fontId="36" fillId="0" borderId="32" xfId="0" applyFont="1" applyBorder="1" applyAlignment="1" applyProtection="1">
      <alignment horizontal="left" vertical="center"/>
    </xf>
  </cellXfs>
  <cellStyles count="338">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1 7" xfId="6" xr:uid="{00000000-0005-0000-0000-000005000000}"/>
    <cellStyle name="20% - Accent1 8" xfId="7" xr:uid="{00000000-0005-0000-0000-000006000000}"/>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2 6" xfId="12" xr:uid="{00000000-0005-0000-0000-00000B000000}"/>
    <cellStyle name="20% - Accent2 7" xfId="13" xr:uid="{00000000-0005-0000-0000-00000C000000}"/>
    <cellStyle name="20% - Accent2 8" xfId="14" xr:uid="{00000000-0005-0000-0000-00000D000000}"/>
    <cellStyle name="20% - Accent3 2" xfId="15" xr:uid="{00000000-0005-0000-0000-00000E000000}"/>
    <cellStyle name="20% - Accent3 3" xfId="16" xr:uid="{00000000-0005-0000-0000-00000F000000}"/>
    <cellStyle name="20% - Accent3 4" xfId="17" xr:uid="{00000000-0005-0000-0000-000010000000}"/>
    <cellStyle name="20% - Accent3 5" xfId="18" xr:uid="{00000000-0005-0000-0000-000011000000}"/>
    <cellStyle name="20% - Accent3 6" xfId="19" xr:uid="{00000000-0005-0000-0000-000012000000}"/>
    <cellStyle name="20% - Accent3 7" xfId="20" xr:uid="{00000000-0005-0000-0000-000013000000}"/>
    <cellStyle name="20% - Accent3 8" xfId="21" xr:uid="{00000000-0005-0000-0000-000014000000}"/>
    <cellStyle name="20% - Accent4 2" xfId="22" xr:uid="{00000000-0005-0000-0000-000015000000}"/>
    <cellStyle name="20% - Accent4 3" xfId="23" xr:uid="{00000000-0005-0000-0000-000016000000}"/>
    <cellStyle name="20% - Accent4 4" xfId="24" xr:uid="{00000000-0005-0000-0000-000017000000}"/>
    <cellStyle name="20% - Accent4 5" xfId="25" xr:uid="{00000000-0005-0000-0000-000018000000}"/>
    <cellStyle name="20% - Accent4 6" xfId="26" xr:uid="{00000000-0005-0000-0000-000019000000}"/>
    <cellStyle name="20% - Accent4 7" xfId="27" xr:uid="{00000000-0005-0000-0000-00001A000000}"/>
    <cellStyle name="20% - Accent4 8" xfId="28" xr:uid="{00000000-0005-0000-0000-00001B000000}"/>
    <cellStyle name="20% - Accent5 2" xfId="29" xr:uid="{00000000-0005-0000-0000-00001C000000}"/>
    <cellStyle name="20% - Accent5 3" xfId="30" xr:uid="{00000000-0005-0000-0000-00001D000000}"/>
    <cellStyle name="20% - Accent5 4" xfId="31" xr:uid="{00000000-0005-0000-0000-00001E000000}"/>
    <cellStyle name="20% - Accent5 5" xfId="32" xr:uid="{00000000-0005-0000-0000-00001F000000}"/>
    <cellStyle name="20% - Accent5 6" xfId="33" xr:uid="{00000000-0005-0000-0000-000020000000}"/>
    <cellStyle name="20% - Accent5 7" xfId="34" xr:uid="{00000000-0005-0000-0000-000021000000}"/>
    <cellStyle name="20% - Accent5 8" xfId="35" xr:uid="{00000000-0005-0000-0000-000022000000}"/>
    <cellStyle name="20% - Accent6 2" xfId="36" xr:uid="{00000000-0005-0000-0000-000023000000}"/>
    <cellStyle name="20% - Accent6 3" xfId="37" xr:uid="{00000000-0005-0000-0000-000024000000}"/>
    <cellStyle name="20% - Accent6 4" xfId="38" xr:uid="{00000000-0005-0000-0000-000025000000}"/>
    <cellStyle name="20% - Accent6 5" xfId="39" xr:uid="{00000000-0005-0000-0000-000026000000}"/>
    <cellStyle name="20% - Accent6 6" xfId="40" xr:uid="{00000000-0005-0000-0000-000027000000}"/>
    <cellStyle name="20% - Accent6 7" xfId="41" xr:uid="{00000000-0005-0000-0000-000028000000}"/>
    <cellStyle name="20% - Accent6 8" xfId="42" xr:uid="{00000000-0005-0000-0000-000029000000}"/>
    <cellStyle name="40% - Accent1 2" xfId="43" xr:uid="{00000000-0005-0000-0000-00002A000000}"/>
    <cellStyle name="40% - Accent1 3" xfId="44" xr:uid="{00000000-0005-0000-0000-00002B000000}"/>
    <cellStyle name="40% - Accent1 4" xfId="45" xr:uid="{00000000-0005-0000-0000-00002C000000}"/>
    <cellStyle name="40% - Accent1 5" xfId="46" xr:uid="{00000000-0005-0000-0000-00002D000000}"/>
    <cellStyle name="40% - Accent1 6" xfId="47" xr:uid="{00000000-0005-0000-0000-00002E000000}"/>
    <cellStyle name="40% - Accent1 7" xfId="48" xr:uid="{00000000-0005-0000-0000-00002F000000}"/>
    <cellStyle name="40% - Accent1 8" xfId="49" xr:uid="{00000000-0005-0000-0000-000030000000}"/>
    <cellStyle name="40% - Accent2 2" xfId="50" xr:uid="{00000000-0005-0000-0000-000031000000}"/>
    <cellStyle name="40% - Accent2 3" xfId="51" xr:uid="{00000000-0005-0000-0000-000032000000}"/>
    <cellStyle name="40% - Accent2 4" xfId="52" xr:uid="{00000000-0005-0000-0000-000033000000}"/>
    <cellStyle name="40% - Accent2 5" xfId="53" xr:uid="{00000000-0005-0000-0000-000034000000}"/>
    <cellStyle name="40% - Accent2 6" xfId="54" xr:uid="{00000000-0005-0000-0000-000035000000}"/>
    <cellStyle name="40% - Accent2 7" xfId="55" xr:uid="{00000000-0005-0000-0000-000036000000}"/>
    <cellStyle name="40% - Accent2 8" xfId="56" xr:uid="{00000000-0005-0000-0000-000037000000}"/>
    <cellStyle name="40% - Accent3 2" xfId="57" xr:uid="{00000000-0005-0000-0000-000038000000}"/>
    <cellStyle name="40% - Accent3 3" xfId="58" xr:uid="{00000000-0005-0000-0000-000039000000}"/>
    <cellStyle name="40% - Accent3 4" xfId="59" xr:uid="{00000000-0005-0000-0000-00003A000000}"/>
    <cellStyle name="40% - Accent3 5" xfId="60" xr:uid="{00000000-0005-0000-0000-00003B000000}"/>
    <cellStyle name="40% - Accent3 6" xfId="61" xr:uid="{00000000-0005-0000-0000-00003C000000}"/>
    <cellStyle name="40% - Accent3 7" xfId="62" xr:uid="{00000000-0005-0000-0000-00003D000000}"/>
    <cellStyle name="40% - Accent3 8" xfId="63" xr:uid="{00000000-0005-0000-0000-00003E000000}"/>
    <cellStyle name="40% - Accent4 2" xfId="64" xr:uid="{00000000-0005-0000-0000-00003F000000}"/>
    <cellStyle name="40% - Accent4 3" xfId="65" xr:uid="{00000000-0005-0000-0000-000040000000}"/>
    <cellStyle name="40% - Accent4 4" xfId="66" xr:uid="{00000000-0005-0000-0000-000041000000}"/>
    <cellStyle name="40% - Accent4 5" xfId="67" xr:uid="{00000000-0005-0000-0000-000042000000}"/>
    <cellStyle name="40% - Accent4 6" xfId="68" xr:uid="{00000000-0005-0000-0000-000043000000}"/>
    <cellStyle name="40% - Accent4 7" xfId="69" xr:uid="{00000000-0005-0000-0000-000044000000}"/>
    <cellStyle name="40% - Accent4 8" xfId="70" xr:uid="{00000000-0005-0000-0000-000045000000}"/>
    <cellStyle name="40% - Accent5 2" xfId="71" xr:uid="{00000000-0005-0000-0000-000046000000}"/>
    <cellStyle name="40% - Accent5 3" xfId="72" xr:uid="{00000000-0005-0000-0000-000047000000}"/>
    <cellStyle name="40% - Accent5 4" xfId="73" xr:uid="{00000000-0005-0000-0000-000048000000}"/>
    <cellStyle name="40% - Accent5 5" xfId="74" xr:uid="{00000000-0005-0000-0000-000049000000}"/>
    <cellStyle name="40% - Accent5 6" xfId="75" xr:uid="{00000000-0005-0000-0000-00004A000000}"/>
    <cellStyle name="40% - Accent5 7" xfId="76" xr:uid="{00000000-0005-0000-0000-00004B000000}"/>
    <cellStyle name="40% - Accent5 8" xfId="77" xr:uid="{00000000-0005-0000-0000-00004C000000}"/>
    <cellStyle name="40% - Accent6 2" xfId="78" xr:uid="{00000000-0005-0000-0000-00004D000000}"/>
    <cellStyle name="40% - Accent6 3" xfId="79" xr:uid="{00000000-0005-0000-0000-00004E000000}"/>
    <cellStyle name="40% - Accent6 4" xfId="80" xr:uid="{00000000-0005-0000-0000-00004F000000}"/>
    <cellStyle name="40% - Accent6 5" xfId="81" xr:uid="{00000000-0005-0000-0000-000050000000}"/>
    <cellStyle name="40% - Accent6 6" xfId="82" xr:uid="{00000000-0005-0000-0000-000051000000}"/>
    <cellStyle name="40% - Accent6 7" xfId="83" xr:uid="{00000000-0005-0000-0000-000052000000}"/>
    <cellStyle name="40% - Accent6 8" xfId="84" xr:uid="{00000000-0005-0000-0000-000053000000}"/>
    <cellStyle name="60% - Accent1 2" xfId="85" xr:uid="{00000000-0005-0000-0000-000054000000}"/>
    <cellStyle name="60% - Accent1 3" xfId="86" xr:uid="{00000000-0005-0000-0000-000055000000}"/>
    <cellStyle name="60% - Accent1 4" xfId="87" xr:uid="{00000000-0005-0000-0000-000056000000}"/>
    <cellStyle name="60% - Accent1 5" xfId="88" xr:uid="{00000000-0005-0000-0000-000057000000}"/>
    <cellStyle name="60% - Accent1 6" xfId="89" xr:uid="{00000000-0005-0000-0000-000058000000}"/>
    <cellStyle name="60% - Accent1 7" xfId="90" xr:uid="{00000000-0005-0000-0000-000059000000}"/>
    <cellStyle name="60% - Accent1 8" xfId="91" xr:uid="{00000000-0005-0000-0000-00005A000000}"/>
    <cellStyle name="60% - Accent2 2" xfId="92" xr:uid="{00000000-0005-0000-0000-00005B000000}"/>
    <cellStyle name="60% - Accent2 3" xfId="93" xr:uid="{00000000-0005-0000-0000-00005C000000}"/>
    <cellStyle name="60% - Accent2 4" xfId="94" xr:uid="{00000000-0005-0000-0000-00005D000000}"/>
    <cellStyle name="60% - Accent2 5" xfId="95" xr:uid="{00000000-0005-0000-0000-00005E000000}"/>
    <cellStyle name="60% - Accent2 6" xfId="96" xr:uid="{00000000-0005-0000-0000-00005F000000}"/>
    <cellStyle name="60% - Accent2 7" xfId="97" xr:uid="{00000000-0005-0000-0000-000060000000}"/>
    <cellStyle name="60% - Accent2 8" xfId="98" xr:uid="{00000000-0005-0000-0000-000061000000}"/>
    <cellStyle name="60% - Accent3 2" xfId="99" xr:uid="{00000000-0005-0000-0000-000062000000}"/>
    <cellStyle name="60% - Accent3 3" xfId="100" xr:uid="{00000000-0005-0000-0000-000063000000}"/>
    <cellStyle name="60% - Accent3 4" xfId="101" xr:uid="{00000000-0005-0000-0000-000064000000}"/>
    <cellStyle name="60% - Accent3 5" xfId="102" xr:uid="{00000000-0005-0000-0000-000065000000}"/>
    <cellStyle name="60% - Accent3 6" xfId="103" xr:uid="{00000000-0005-0000-0000-000066000000}"/>
    <cellStyle name="60% - Accent3 7" xfId="104" xr:uid="{00000000-0005-0000-0000-000067000000}"/>
    <cellStyle name="60% - Accent3 8" xfId="105" xr:uid="{00000000-0005-0000-0000-000068000000}"/>
    <cellStyle name="60% - Accent4 2" xfId="106" xr:uid="{00000000-0005-0000-0000-000069000000}"/>
    <cellStyle name="60% - Accent4 3" xfId="107" xr:uid="{00000000-0005-0000-0000-00006A000000}"/>
    <cellStyle name="60% - Accent4 4" xfId="108" xr:uid="{00000000-0005-0000-0000-00006B000000}"/>
    <cellStyle name="60% - Accent4 5" xfId="109" xr:uid="{00000000-0005-0000-0000-00006C000000}"/>
    <cellStyle name="60% - Accent4 6" xfId="110" xr:uid="{00000000-0005-0000-0000-00006D000000}"/>
    <cellStyle name="60% - Accent4 7" xfId="111" xr:uid="{00000000-0005-0000-0000-00006E000000}"/>
    <cellStyle name="60% - Accent4 8" xfId="112" xr:uid="{00000000-0005-0000-0000-00006F000000}"/>
    <cellStyle name="60% - Accent5 2" xfId="113" xr:uid="{00000000-0005-0000-0000-000070000000}"/>
    <cellStyle name="60% - Accent5 3" xfId="114" xr:uid="{00000000-0005-0000-0000-000071000000}"/>
    <cellStyle name="60% - Accent5 4" xfId="115" xr:uid="{00000000-0005-0000-0000-000072000000}"/>
    <cellStyle name="60% - Accent5 5" xfId="116" xr:uid="{00000000-0005-0000-0000-000073000000}"/>
    <cellStyle name="60% - Accent5 6" xfId="117" xr:uid="{00000000-0005-0000-0000-000074000000}"/>
    <cellStyle name="60% - Accent5 7" xfId="118" xr:uid="{00000000-0005-0000-0000-000075000000}"/>
    <cellStyle name="60% - Accent5 8" xfId="119" xr:uid="{00000000-0005-0000-0000-000076000000}"/>
    <cellStyle name="60% - Accent6 2" xfId="120" xr:uid="{00000000-0005-0000-0000-000077000000}"/>
    <cellStyle name="60% - Accent6 3" xfId="121" xr:uid="{00000000-0005-0000-0000-000078000000}"/>
    <cellStyle name="60% - Accent6 4" xfId="122" xr:uid="{00000000-0005-0000-0000-000079000000}"/>
    <cellStyle name="60% - Accent6 5" xfId="123" xr:uid="{00000000-0005-0000-0000-00007A000000}"/>
    <cellStyle name="60% - Accent6 6" xfId="124" xr:uid="{00000000-0005-0000-0000-00007B000000}"/>
    <cellStyle name="60% - Accent6 7" xfId="125" xr:uid="{00000000-0005-0000-0000-00007C000000}"/>
    <cellStyle name="60% - Accent6 8" xfId="126" xr:uid="{00000000-0005-0000-0000-00007D000000}"/>
    <cellStyle name="Accent1 2" xfId="127" xr:uid="{00000000-0005-0000-0000-00007E000000}"/>
    <cellStyle name="Accent1 3" xfId="128" xr:uid="{00000000-0005-0000-0000-00007F000000}"/>
    <cellStyle name="Accent1 4" xfId="129" xr:uid="{00000000-0005-0000-0000-000080000000}"/>
    <cellStyle name="Accent1 5" xfId="130" xr:uid="{00000000-0005-0000-0000-000081000000}"/>
    <cellStyle name="Accent1 6" xfId="131" xr:uid="{00000000-0005-0000-0000-000082000000}"/>
    <cellStyle name="Accent1 7" xfId="132" xr:uid="{00000000-0005-0000-0000-000083000000}"/>
    <cellStyle name="Accent1 8" xfId="133" xr:uid="{00000000-0005-0000-0000-000084000000}"/>
    <cellStyle name="Accent2 2" xfId="134" xr:uid="{00000000-0005-0000-0000-000085000000}"/>
    <cellStyle name="Accent2 3" xfId="135" xr:uid="{00000000-0005-0000-0000-000086000000}"/>
    <cellStyle name="Accent2 4" xfId="136" xr:uid="{00000000-0005-0000-0000-000087000000}"/>
    <cellStyle name="Accent2 5" xfId="137" xr:uid="{00000000-0005-0000-0000-000088000000}"/>
    <cellStyle name="Accent2 6" xfId="138" xr:uid="{00000000-0005-0000-0000-000089000000}"/>
    <cellStyle name="Accent2 7" xfId="139" xr:uid="{00000000-0005-0000-0000-00008A000000}"/>
    <cellStyle name="Accent2 8" xfId="140" xr:uid="{00000000-0005-0000-0000-00008B000000}"/>
    <cellStyle name="Accent3 2" xfId="141" xr:uid="{00000000-0005-0000-0000-00008C000000}"/>
    <cellStyle name="Accent3 3" xfId="142" xr:uid="{00000000-0005-0000-0000-00008D000000}"/>
    <cellStyle name="Accent3 4" xfId="143" xr:uid="{00000000-0005-0000-0000-00008E000000}"/>
    <cellStyle name="Accent3 5" xfId="144" xr:uid="{00000000-0005-0000-0000-00008F000000}"/>
    <cellStyle name="Accent3 6" xfId="145" xr:uid="{00000000-0005-0000-0000-000090000000}"/>
    <cellStyle name="Accent3 7" xfId="146" xr:uid="{00000000-0005-0000-0000-000091000000}"/>
    <cellStyle name="Accent3 8" xfId="147" xr:uid="{00000000-0005-0000-0000-000092000000}"/>
    <cellStyle name="Accent4 2" xfId="148" xr:uid="{00000000-0005-0000-0000-000093000000}"/>
    <cellStyle name="Accent4 3" xfId="149" xr:uid="{00000000-0005-0000-0000-000094000000}"/>
    <cellStyle name="Accent4 4" xfId="150" xr:uid="{00000000-0005-0000-0000-000095000000}"/>
    <cellStyle name="Accent4 5" xfId="151" xr:uid="{00000000-0005-0000-0000-000096000000}"/>
    <cellStyle name="Accent4 6" xfId="152" xr:uid="{00000000-0005-0000-0000-000097000000}"/>
    <cellStyle name="Accent4 7" xfId="153" xr:uid="{00000000-0005-0000-0000-000098000000}"/>
    <cellStyle name="Accent4 8" xfId="154" xr:uid="{00000000-0005-0000-0000-000099000000}"/>
    <cellStyle name="Accent5 2" xfId="155" xr:uid="{00000000-0005-0000-0000-00009A000000}"/>
    <cellStyle name="Accent5 3" xfId="156" xr:uid="{00000000-0005-0000-0000-00009B000000}"/>
    <cellStyle name="Accent5 4" xfId="157" xr:uid="{00000000-0005-0000-0000-00009C000000}"/>
    <cellStyle name="Accent5 5" xfId="158" xr:uid="{00000000-0005-0000-0000-00009D000000}"/>
    <cellStyle name="Accent5 6" xfId="159" xr:uid="{00000000-0005-0000-0000-00009E000000}"/>
    <cellStyle name="Accent5 7" xfId="160" xr:uid="{00000000-0005-0000-0000-00009F000000}"/>
    <cellStyle name="Accent5 8" xfId="161" xr:uid="{00000000-0005-0000-0000-0000A0000000}"/>
    <cellStyle name="Accent6 2" xfId="162" xr:uid="{00000000-0005-0000-0000-0000A1000000}"/>
    <cellStyle name="Accent6 3" xfId="163" xr:uid="{00000000-0005-0000-0000-0000A2000000}"/>
    <cellStyle name="Accent6 4" xfId="164" xr:uid="{00000000-0005-0000-0000-0000A3000000}"/>
    <cellStyle name="Accent6 5" xfId="165" xr:uid="{00000000-0005-0000-0000-0000A4000000}"/>
    <cellStyle name="Accent6 6" xfId="166" xr:uid="{00000000-0005-0000-0000-0000A5000000}"/>
    <cellStyle name="Accent6 7" xfId="167" xr:uid="{00000000-0005-0000-0000-0000A6000000}"/>
    <cellStyle name="Accent6 8" xfId="168" xr:uid="{00000000-0005-0000-0000-0000A7000000}"/>
    <cellStyle name="Bad 2" xfId="169" xr:uid="{00000000-0005-0000-0000-0000A8000000}"/>
    <cellStyle name="Bad 3" xfId="170" xr:uid="{00000000-0005-0000-0000-0000A9000000}"/>
    <cellStyle name="Bad 4" xfId="171" xr:uid="{00000000-0005-0000-0000-0000AA000000}"/>
    <cellStyle name="Bad 5" xfId="172" xr:uid="{00000000-0005-0000-0000-0000AB000000}"/>
    <cellStyle name="Bad 6" xfId="173" xr:uid="{00000000-0005-0000-0000-0000AC000000}"/>
    <cellStyle name="Bad 7" xfId="174" xr:uid="{00000000-0005-0000-0000-0000AD000000}"/>
    <cellStyle name="Bad 8" xfId="175" xr:uid="{00000000-0005-0000-0000-0000AE000000}"/>
    <cellStyle name="Calculation 2" xfId="176" xr:uid="{00000000-0005-0000-0000-0000AF000000}"/>
    <cellStyle name="Calculation 3" xfId="177" xr:uid="{00000000-0005-0000-0000-0000B0000000}"/>
    <cellStyle name="Calculation 4" xfId="178" xr:uid="{00000000-0005-0000-0000-0000B1000000}"/>
    <cellStyle name="Calculation 5" xfId="179" xr:uid="{00000000-0005-0000-0000-0000B2000000}"/>
    <cellStyle name="Calculation 6" xfId="180" xr:uid="{00000000-0005-0000-0000-0000B3000000}"/>
    <cellStyle name="Calculation 7" xfId="181" xr:uid="{00000000-0005-0000-0000-0000B4000000}"/>
    <cellStyle name="Calculation 8" xfId="182" xr:uid="{00000000-0005-0000-0000-0000B5000000}"/>
    <cellStyle name="Check Cell 2" xfId="183" xr:uid="{00000000-0005-0000-0000-0000B6000000}"/>
    <cellStyle name="Check Cell 3" xfId="184" xr:uid="{00000000-0005-0000-0000-0000B7000000}"/>
    <cellStyle name="Check Cell 4" xfId="185" xr:uid="{00000000-0005-0000-0000-0000B8000000}"/>
    <cellStyle name="Check Cell 5" xfId="186" xr:uid="{00000000-0005-0000-0000-0000B9000000}"/>
    <cellStyle name="Check Cell 6" xfId="187" xr:uid="{00000000-0005-0000-0000-0000BA000000}"/>
    <cellStyle name="Check Cell 7" xfId="188" xr:uid="{00000000-0005-0000-0000-0000BB000000}"/>
    <cellStyle name="Check Cell 8" xfId="189" xr:uid="{00000000-0005-0000-0000-0000BC000000}"/>
    <cellStyle name="Comma" xfId="333" builtinId="3"/>
    <cellStyle name="Comma 2" xfId="190" xr:uid="{00000000-0005-0000-0000-0000BD000000}"/>
    <cellStyle name="Comma 2 2" xfId="191" xr:uid="{00000000-0005-0000-0000-0000BE000000}"/>
    <cellStyle name="Comma 2 3" xfId="192" xr:uid="{00000000-0005-0000-0000-0000BF000000}"/>
    <cellStyle name="Comma 2 4" xfId="193" xr:uid="{00000000-0005-0000-0000-0000C0000000}"/>
    <cellStyle name="Comma 2 5" xfId="194" xr:uid="{00000000-0005-0000-0000-0000C1000000}"/>
    <cellStyle name="Comma 2 6" xfId="195" xr:uid="{00000000-0005-0000-0000-0000C2000000}"/>
    <cellStyle name="Comma 2 7" xfId="196" xr:uid="{00000000-0005-0000-0000-0000C3000000}"/>
    <cellStyle name="Comma 2 8" xfId="197" xr:uid="{00000000-0005-0000-0000-0000C4000000}"/>
    <cellStyle name="Currency 11" xfId="198" xr:uid="{00000000-0005-0000-0000-0000C5000000}"/>
    <cellStyle name="Currency 11 2" xfId="199" xr:uid="{00000000-0005-0000-0000-0000C6000000}"/>
    <cellStyle name="Currency 2 2" xfId="200" xr:uid="{00000000-0005-0000-0000-0000C7000000}"/>
    <cellStyle name="Currency 2 3" xfId="201" xr:uid="{00000000-0005-0000-0000-0000C8000000}"/>
    <cellStyle name="Currency 2 4" xfId="202" xr:uid="{00000000-0005-0000-0000-0000C9000000}"/>
    <cellStyle name="Currency 2 5" xfId="203" xr:uid="{00000000-0005-0000-0000-0000CA000000}"/>
    <cellStyle name="Currency 2 6" xfId="204" xr:uid="{00000000-0005-0000-0000-0000CB000000}"/>
    <cellStyle name="Currency 2 7" xfId="205" xr:uid="{00000000-0005-0000-0000-0000CC000000}"/>
    <cellStyle name="Currency 2 8" xfId="206" xr:uid="{00000000-0005-0000-0000-0000CD000000}"/>
    <cellStyle name="Currency 3" xfId="207" xr:uid="{00000000-0005-0000-0000-0000CE000000}"/>
    <cellStyle name="Data Field" xfId="208" xr:uid="{00000000-0005-0000-0000-0000CF000000}"/>
    <cellStyle name="Data Name" xfId="209" xr:uid="{00000000-0005-0000-0000-0000D0000000}"/>
    <cellStyle name="Explanatory Text 2" xfId="210" xr:uid="{00000000-0005-0000-0000-0000D1000000}"/>
    <cellStyle name="Explanatory Text 3" xfId="211" xr:uid="{00000000-0005-0000-0000-0000D2000000}"/>
    <cellStyle name="Explanatory Text 4" xfId="212" xr:uid="{00000000-0005-0000-0000-0000D3000000}"/>
    <cellStyle name="Explanatory Text 5" xfId="213" xr:uid="{00000000-0005-0000-0000-0000D4000000}"/>
    <cellStyle name="Explanatory Text 6" xfId="214" xr:uid="{00000000-0005-0000-0000-0000D5000000}"/>
    <cellStyle name="Explanatory Text 7" xfId="215" xr:uid="{00000000-0005-0000-0000-0000D6000000}"/>
    <cellStyle name="Explanatory Text 8" xfId="216" xr:uid="{00000000-0005-0000-0000-0000D7000000}"/>
    <cellStyle name="Good 2" xfId="217" xr:uid="{00000000-0005-0000-0000-0000D8000000}"/>
    <cellStyle name="Good 3" xfId="218" xr:uid="{00000000-0005-0000-0000-0000D9000000}"/>
    <cellStyle name="Good 4" xfId="219" xr:uid="{00000000-0005-0000-0000-0000DA000000}"/>
    <cellStyle name="Good 5" xfId="220" xr:uid="{00000000-0005-0000-0000-0000DB000000}"/>
    <cellStyle name="Good 6" xfId="221" xr:uid="{00000000-0005-0000-0000-0000DC000000}"/>
    <cellStyle name="Good 7" xfId="222" xr:uid="{00000000-0005-0000-0000-0000DD000000}"/>
    <cellStyle name="Good 8" xfId="223" xr:uid="{00000000-0005-0000-0000-0000DE000000}"/>
    <cellStyle name="Heading 1 2" xfId="224" xr:uid="{00000000-0005-0000-0000-0000DF000000}"/>
    <cellStyle name="Heading 1 3" xfId="225" xr:uid="{00000000-0005-0000-0000-0000E0000000}"/>
    <cellStyle name="Heading 1 4" xfId="226" xr:uid="{00000000-0005-0000-0000-0000E1000000}"/>
    <cellStyle name="Heading 1 5" xfId="227" xr:uid="{00000000-0005-0000-0000-0000E2000000}"/>
    <cellStyle name="Heading 1 6" xfId="228" xr:uid="{00000000-0005-0000-0000-0000E3000000}"/>
    <cellStyle name="Heading 1 7" xfId="229" xr:uid="{00000000-0005-0000-0000-0000E4000000}"/>
    <cellStyle name="Heading 1 8" xfId="230" xr:uid="{00000000-0005-0000-0000-0000E5000000}"/>
    <cellStyle name="Heading 2 2" xfId="231" xr:uid="{00000000-0005-0000-0000-0000E6000000}"/>
    <cellStyle name="Heading 2 3" xfId="232" xr:uid="{00000000-0005-0000-0000-0000E7000000}"/>
    <cellStyle name="Heading 2 4" xfId="233" xr:uid="{00000000-0005-0000-0000-0000E8000000}"/>
    <cellStyle name="Heading 2 5" xfId="234" xr:uid="{00000000-0005-0000-0000-0000E9000000}"/>
    <cellStyle name="Heading 2 6" xfId="235" xr:uid="{00000000-0005-0000-0000-0000EA000000}"/>
    <cellStyle name="Heading 2 7" xfId="236" xr:uid="{00000000-0005-0000-0000-0000EB000000}"/>
    <cellStyle name="Heading 2 8" xfId="237" xr:uid="{00000000-0005-0000-0000-0000EC000000}"/>
    <cellStyle name="Heading 3 2" xfId="238" xr:uid="{00000000-0005-0000-0000-0000ED000000}"/>
    <cellStyle name="Heading 3 3" xfId="239" xr:uid="{00000000-0005-0000-0000-0000EE000000}"/>
    <cellStyle name="Heading 3 4" xfId="240" xr:uid="{00000000-0005-0000-0000-0000EF000000}"/>
    <cellStyle name="Heading 3 5" xfId="241" xr:uid="{00000000-0005-0000-0000-0000F0000000}"/>
    <cellStyle name="Heading 3 6" xfId="242" xr:uid="{00000000-0005-0000-0000-0000F1000000}"/>
    <cellStyle name="Heading 3 7" xfId="243" xr:uid="{00000000-0005-0000-0000-0000F2000000}"/>
    <cellStyle name="Heading 3 8" xfId="244" xr:uid="{00000000-0005-0000-0000-0000F3000000}"/>
    <cellStyle name="Heading 4 2" xfId="245" xr:uid="{00000000-0005-0000-0000-0000F4000000}"/>
    <cellStyle name="Heading 4 3" xfId="246" xr:uid="{00000000-0005-0000-0000-0000F5000000}"/>
    <cellStyle name="Heading 4 4" xfId="247" xr:uid="{00000000-0005-0000-0000-0000F6000000}"/>
    <cellStyle name="Heading 4 5" xfId="248" xr:uid="{00000000-0005-0000-0000-0000F7000000}"/>
    <cellStyle name="Heading 4 6" xfId="249" xr:uid="{00000000-0005-0000-0000-0000F8000000}"/>
    <cellStyle name="Heading 4 7" xfId="250" xr:uid="{00000000-0005-0000-0000-0000F9000000}"/>
    <cellStyle name="Heading 4 8" xfId="251" xr:uid="{00000000-0005-0000-0000-0000FA000000}"/>
    <cellStyle name="Hyperlink" xfId="337" builtinId="8"/>
    <cellStyle name="Hyperlink 2" xfId="252" xr:uid="{00000000-0005-0000-0000-0000FB000000}"/>
    <cellStyle name="Input 2" xfId="253" xr:uid="{00000000-0005-0000-0000-0000FC000000}"/>
    <cellStyle name="Input 3" xfId="254" xr:uid="{00000000-0005-0000-0000-0000FD000000}"/>
    <cellStyle name="Input 4" xfId="255" xr:uid="{00000000-0005-0000-0000-0000FE000000}"/>
    <cellStyle name="Input 5" xfId="256" xr:uid="{00000000-0005-0000-0000-0000FF000000}"/>
    <cellStyle name="Input 6" xfId="257" xr:uid="{00000000-0005-0000-0000-000000010000}"/>
    <cellStyle name="Input 7" xfId="258" xr:uid="{00000000-0005-0000-0000-000001010000}"/>
    <cellStyle name="Input 8" xfId="259" xr:uid="{00000000-0005-0000-0000-000002010000}"/>
    <cellStyle name="Linked Cell 2" xfId="260" xr:uid="{00000000-0005-0000-0000-000003010000}"/>
    <cellStyle name="Linked Cell 3" xfId="261" xr:uid="{00000000-0005-0000-0000-000004010000}"/>
    <cellStyle name="Linked Cell 4" xfId="262" xr:uid="{00000000-0005-0000-0000-000005010000}"/>
    <cellStyle name="Linked Cell 5" xfId="263" xr:uid="{00000000-0005-0000-0000-000006010000}"/>
    <cellStyle name="Linked Cell 6" xfId="264" xr:uid="{00000000-0005-0000-0000-000007010000}"/>
    <cellStyle name="Linked Cell 7" xfId="265" xr:uid="{00000000-0005-0000-0000-000008010000}"/>
    <cellStyle name="Linked Cell 8" xfId="266" xr:uid="{00000000-0005-0000-0000-000009010000}"/>
    <cellStyle name="Neutral 2" xfId="267" xr:uid="{00000000-0005-0000-0000-00000A010000}"/>
    <cellStyle name="Neutral 3" xfId="268" xr:uid="{00000000-0005-0000-0000-00000B010000}"/>
    <cellStyle name="Neutral 4" xfId="269" xr:uid="{00000000-0005-0000-0000-00000C010000}"/>
    <cellStyle name="Neutral 5" xfId="270" xr:uid="{00000000-0005-0000-0000-00000D010000}"/>
    <cellStyle name="Neutral 6" xfId="271" xr:uid="{00000000-0005-0000-0000-00000E010000}"/>
    <cellStyle name="Neutral 7" xfId="272" xr:uid="{00000000-0005-0000-0000-00000F010000}"/>
    <cellStyle name="Neutral 8" xfId="273" xr:uid="{00000000-0005-0000-0000-000010010000}"/>
    <cellStyle name="Normal" xfId="0" builtinId="0"/>
    <cellStyle name="Normal 11" xfId="334" xr:uid="{F0B398C3-09BC-4F94-A9A0-E07061C7772E}"/>
    <cellStyle name="Normal 2" xfId="274" xr:uid="{00000000-0005-0000-0000-000012010000}"/>
    <cellStyle name="Normal 2 2" xfId="275" xr:uid="{00000000-0005-0000-0000-000013010000}"/>
    <cellStyle name="Normal 2 3" xfId="276" xr:uid="{00000000-0005-0000-0000-000014010000}"/>
    <cellStyle name="Normal 2 4" xfId="277" xr:uid="{00000000-0005-0000-0000-000015010000}"/>
    <cellStyle name="Normal 2 5" xfId="278" xr:uid="{00000000-0005-0000-0000-000016010000}"/>
    <cellStyle name="Normal 2 6" xfId="279" xr:uid="{00000000-0005-0000-0000-000017010000}"/>
    <cellStyle name="Normal 2 7" xfId="280" xr:uid="{00000000-0005-0000-0000-000018010000}"/>
    <cellStyle name="Normal 2 8" xfId="281" xr:uid="{00000000-0005-0000-0000-000019010000}"/>
    <cellStyle name="Normal 3" xfId="335" xr:uid="{1F295157-B9D3-4A33-848A-1854E549784B}"/>
    <cellStyle name="Normal 3 2" xfId="282" xr:uid="{00000000-0005-0000-0000-00001A010000}"/>
    <cellStyle name="Normal 3 3" xfId="283" xr:uid="{00000000-0005-0000-0000-00001B010000}"/>
    <cellStyle name="Normal 3 4" xfId="284" xr:uid="{00000000-0005-0000-0000-00001C010000}"/>
    <cellStyle name="Normal 3 5" xfId="285" xr:uid="{00000000-0005-0000-0000-00001D010000}"/>
    <cellStyle name="Normal 3 6" xfId="286" xr:uid="{00000000-0005-0000-0000-00001E010000}"/>
    <cellStyle name="Normal 3 7" xfId="287" xr:uid="{00000000-0005-0000-0000-00001F010000}"/>
    <cellStyle name="Normal 3 8" xfId="288" xr:uid="{00000000-0005-0000-0000-000020010000}"/>
    <cellStyle name="Normal 4" xfId="289" xr:uid="{00000000-0005-0000-0000-000021010000}"/>
    <cellStyle name="Normal 4 2" xfId="336" xr:uid="{356E43D4-8771-42C6-A883-77B08D95C4EA}"/>
    <cellStyle name="Note 2" xfId="290" xr:uid="{00000000-0005-0000-0000-000022010000}"/>
    <cellStyle name="Note 3" xfId="291" xr:uid="{00000000-0005-0000-0000-000023010000}"/>
    <cellStyle name="Note 4" xfId="292" xr:uid="{00000000-0005-0000-0000-000024010000}"/>
    <cellStyle name="Note 5" xfId="293" xr:uid="{00000000-0005-0000-0000-000025010000}"/>
    <cellStyle name="Note 6" xfId="294" xr:uid="{00000000-0005-0000-0000-000026010000}"/>
    <cellStyle name="Note 7" xfId="295" xr:uid="{00000000-0005-0000-0000-000027010000}"/>
    <cellStyle name="Note 8" xfId="296" xr:uid="{00000000-0005-0000-0000-000028010000}"/>
    <cellStyle name="Output 2" xfId="297" xr:uid="{00000000-0005-0000-0000-000029010000}"/>
    <cellStyle name="Output 3" xfId="298" xr:uid="{00000000-0005-0000-0000-00002A010000}"/>
    <cellStyle name="Output 4" xfId="299" xr:uid="{00000000-0005-0000-0000-00002B010000}"/>
    <cellStyle name="Output 5" xfId="300" xr:uid="{00000000-0005-0000-0000-00002C010000}"/>
    <cellStyle name="Output 6" xfId="301" xr:uid="{00000000-0005-0000-0000-00002D010000}"/>
    <cellStyle name="Output 7" xfId="302" xr:uid="{00000000-0005-0000-0000-00002E010000}"/>
    <cellStyle name="Output 8" xfId="303" xr:uid="{00000000-0005-0000-0000-00002F010000}"/>
    <cellStyle name="Percent 2 2" xfId="304" xr:uid="{00000000-0005-0000-0000-000030010000}"/>
    <cellStyle name="Percent 2 3" xfId="305" xr:uid="{00000000-0005-0000-0000-000031010000}"/>
    <cellStyle name="Percent 2 4" xfId="306" xr:uid="{00000000-0005-0000-0000-000032010000}"/>
    <cellStyle name="Percent 2 5" xfId="307" xr:uid="{00000000-0005-0000-0000-000033010000}"/>
    <cellStyle name="Percent 2 6" xfId="308" xr:uid="{00000000-0005-0000-0000-000034010000}"/>
    <cellStyle name="Percent 2 7" xfId="309" xr:uid="{00000000-0005-0000-0000-000035010000}"/>
    <cellStyle name="Percent 2 8" xfId="310" xr:uid="{00000000-0005-0000-0000-000036010000}"/>
    <cellStyle name="Percent 3" xfId="311" xr:uid="{00000000-0005-0000-0000-000037010000}"/>
    <cellStyle name="Title 2" xfId="312" xr:uid="{00000000-0005-0000-0000-000038010000}"/>
    <cellStyle name="Title 3" xfId="313" xr:uid="{00000000-0005-0000-0000-000039010000}"/>
    <cellStyle name="Title 4" xfId="314" xr:uid="{00000000-0005-0000-0000-00003A010000}"/>
    <cellStyle name="Title 5" xfId="315" xr:uid="{00000000-0005-0000-0000-00003B010000}"/>
    <cellStyle name="Title 6" xfId="316" xr:uid="{00000000-0005-0000-0000-00003C010000}"/>
    <cellStyle name="Title 7" xfId="317" xr:uid="{00000000-0005-0000-0000-00003D010000}"/>
    <cellStyle name="Title 8" xfId="318" xr:uid="{00000000-0005-0000-0000-00003E010000}"/>
    <cellStyle name="Total 2" xfId="319" xr:uid="{00000000-0005-0000-0000-00003F010000}"/>
    <cellStyle name="Total 3" xfId="320" xr:uid="{00000000-0005-0000-0000-000040010000}"/>
    <cellStyle name="Total 4" xfId="321" xr:uid="{00000000-0005-0000-0000-000041010000}"/>
    <cellStyle name="Total 5" xfId="322" xr:uid="{00000000-0005-0000-0000-000042010000}"/>
    <cellStyle name="Total 6" xfId="323" xr:uid="{00000000-0005-0000-0000-000043010000}"/>
    <cellStyle name="Total 7" xfId="324" xr:uid="{00000000-0005-0000-0000-000044010000}"/>
    <cellStyle name="Total 8" xfId="325" xr:uid="{00000000-0005-0000-0000-000045010000}"/>
    <cellStyle name="Warning Text 2" xfId="326" xr:uid="{00000000-0005-0000-0000-000046010000}"/>
    <cellStyle name="Warning Text 3" xfId="327" xr:uid="{00000000-0005-0000-0000-000047010000}"/>
    <cellStyle name="Warning Text 4" xfId="328" xr:uid="{00000000-0005-0000-0000-000048010000}"/>
    <cellStyle name="Warning Text 5" xfId="329" xr:uid="{00000000-0005-0000-0000-000049010000}"/>
    <cellStyle name="Warning Text 6" xfId="330" xr:uid="{00000000-0005-0000-0000-00004A010000}"/>
    <cellStyle name="Warning Text 7" xfId="331" xr:uid="{00000000-0005-0000-0000-00004B010000}"/>
    <cellStyle name="Warning Text 8" xfId="332" xr:uid="{00000000-0005-0000-0000-00004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190500</xdr:rowOff>
    </xdr:from>
    <xdr:to>
      <xdr:col>0</xdr:col>
      <xdr:colOff>5597525</xdr:colOff>
      <xdr:row>8</xdr:row>
      <xdr:rowOff>53975</xdr:rowOff>
    </xdr:to>
    <xdr:pic>
      <xdr:nvPicPr>
        <xdr:cNvPr id="34066" name="Picture 3">
          <a:extLst>
            <a:ext uri="{FF2B5EF4-FFF2-40B4-BE49-F238E27FC236}">
              <a16:creationId xmlns:a16="http://schemas.microsoft.com/office/drawing/2014/main" id="{00000000-0008-0000-0000-0000128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190500"/>
          <a:ext cx="5553075" cy="321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31297</xdr:colOff>
      <xdr:row>11</xdr:row>
      <xdr:rowOff>0</xdr:rowOff>
    </xdr:from>
    <xdr:to>
      <xdr:col>7</xdr:col>
      <xdr:colOff>6041572</xdr:colOff>
      <xdr:row>11</xdr:row>
      <xdr:rowOff>359229</xdr:rowOff>
    </xdr:to>
    <xdr:sp macro="[0]!RoundedRectangle2_Click" textlink="">
      <xdr:nvSpPr>
        <xdr:cNvPr id="3" name="Rounded Rectangle 2">
          <a:extLst>
            <a:ext uri="{FF2B5EF4-FFF2-40B4-BE49-F238E27FC236}">
              <a16:creationId xmlns:a16="http://schemas.microsoft.com/office/drawing/2014/main" id="{00000000-0008-0000-0000-000003000000}"/>
            </a:ext>
          </a:extLst>
        </xdr:cNvPr>
        <xdr:cNvSpPr/>
      </xdr:nvSpPr>
      <xdr:spPr>
        <a:xfrm>
          <a:off x="12387943" y="4267200"/>
          <a:ext cx="6172200" cy="359229"/>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Click</a:t>
          </a:r>
          <a:r>
            <a:rPr lang="en-US" sz="1400" b="1" baseline="0">
              <a:solidFill>
                <a:sysClr val="windowText" lastClr="000000"/>
              </a:solidFill>
            </a:rPr>
            <a:t> to Clear Business Data</a:t>
          </a:r>
          <a:endParaRPr lang="en-US" sz="14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ocofs\co\COShared\Sustainability\Business%20Sustainability\Focus%20Areas\Energy\Rebates\Estimators\Other%20peoples%20estimators\DO%20NOT%20USE%20EXTERNALLY%20Envelope-unlocked_Business%20Rebate%20Application%20v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key"/>
      <sheetName val="Inputs"/>
      <sheetName val="Export"/>
      <sheetName val="Instructions"/>
      <sheetName val="1-General Info"/>
      <sheetName val="2-Lighting"/>
      <sheetName val="Lookups"/>
      <sheetName val="3-Cooling"/>
      <sheetName val="4-Envelope"/>
      <sheetName val="5-Food Service"/>
      <sheetName val="6-Grocery"/>
      <sheetName val="7-Office &amp; Appliance "/>
      <sheetName val="3-Motor VFD's"/>
      <sheetName val="9-Water"/>
      <sheetName val="10-Custom"/>
      <sheetName val="4-Rebate Summary"/>
      <sheetName val="5-Request for Pay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pvwatts.nrel.gov/pvwatt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306"/>
  <sheetViews>
    <sheetView showGridLines="0" showZeros="0" tabSelected="1" zoomScale="85" zoomScaleNormal="85" zoomScaleSheetLayoutView="50" workbookViewId="0">
      <selection activeCell="H6" sqref="H6"/>
    </sheetView>
  </sheetViews>
  <sheetFormatPr defaultColWidth="52.453125" defaultRowHeight="12.5" x14ac:dyDescent="0.25"/>
  <cols>
    <col min="1" max="1" width="86.1796875" style="35" bestFit="1" customWidth="1"/>
    <col min="2" max="2" width="17.7265625" style="84" customWidth="1"/>
    <col min="3" max="3" width="21" style="84" bestFit="1" customWidth="1"/>
    <col min="4" max="4" width="12.26953125" style="85" customWidth="1"/>
    <col min="5" max="5" width="11.1796875" style="85" customWidth="1"/>
    <col min="6" max="6" width="16.26953125" style="36" customWidth="1"/>
    <col min="7" max="7" width="16.7265625" style="4" bestFit="1" customWidth="1"/>
    <col min="8" max="8" width="92.1796875" style="3" customWidth="1"/>
    <col min="9" max="23" width="52.453125" style="3"/>
    <col min="24" max="16384" width="52.453125" style="4"/>
  </cols>
  <sheetData>
    <row r="1" spans="1:23" ht="31.9" customHeight="1" thickBot="1" x14ac:dyDescent="1.05">
      <c r="A1" s="2"/>
      <c r="B1" s="70"/>
      <c r="C1" s="70"/>
      <c r="D1" s="71"/>
      <c r="E1" s="66"/>
      <c r="F1" s="67"/>
      <c r="G1" s="87"/>
      <c r="H1" s="128" t="s">
        <v>124</v>
      </c>
      <c r="W1" s="4"/>
    </row>
    <row r="2" spans="1:23" ht="40.9" customHeight="1" thickBot="1" x14ac:dyDescent="0.95">
      <c r="A2" s="61"/>
      <c r="B2" s="189" t="s">
        <v>143</v>
      </c>
      <c r="C2" s="189"/>
      <c r="D2" s="190"/>
      <c r="E2" s="187"/>
      <c r="F2" s="188"/>
      <c r="G2" s="86"/>
      <c r="H2" s="129"/>
      <c r="W2" s="4"/>
    </row>
    <row r="3" spans="1:23" ht="22.15" customHeight="1" thickBot="1" x14ac:dyDescent="1.05">
      <c r="B3" s="72"/>
      <c r="C3" s="73"/>
      <c r="D3" s="74"/>
      <c r="E3" s="64"/>
      <c r="F3" s="62"/>
      <c r="G3" s="86"/>
      <c r="H3" s="202" t="s">
        <v>125</v>
      </c>
      <c r="W3" s="4"/>
    </row>
    <row r="4" spans="1:23" ht="40.9" customHeight="1" thickBot="1" x14ac:dyDescent="0.95">
      <c r="B4" s="193" t="s">
        <v>144</v>
      </c>
      <c r="C4" s="193"/>
      <c r="D4" s="193"/>
      <c r="E4" s="187"/>
      <c r="F4" s="188"/>
      <c r="G4" s="86"/>
      <c r="H4" s="129"/>
      <c r="K4" s="3">
        <v>4</v>
      </c>
      <c r="W4" s="4"/>
    </row>
    <row r="5" spans="1:23" ht="21" customHeight="1" thickBot="1" x14ac:dyDescent="0.95">
      <c r="B5" s="193"/>
      <c r="C5" s="193"/>
      <c r="D5" s="193"/>
      <c r="E5" s="74"/>
      <c r="F5" s="62"/>
      <c r="G5" s="86"/>
      <c r="H5" s="132" t="s">
        <v>126</v>
      </c>
      <c r="W5" s="4"/>
    </row>
    <row r="6" spans="1:23" ht="40.9" customHeight="1" thickBot="1" x14ac:dyDescent="0.95">
      <c r="B6" s="191" t="s">
        <v>145</v>
      </c>
      <c r="C6" s="191"/>
      <c r="D6" s="192"/>
      <c r="E6" s="181">
        <f>MAX(0,MIN(IF(OR(F61="Eligible",F16&gt;0,F24="Eligible"),0.7*E2-E4,0.5*E2-E4),IF(ISBLANK(F60),20000,55000)))</f>
        <v>0</v>
      </c>
      <c r="F6" s="182"/>
      <c r="G6" s="86"/>
      <c r="H6" s="130"/>
      <c r="W6" s="4"/>
    </row>
    <row r="7" spans="1:23" ht="21.75" customHeight="1" thickBot="1" x14ac:dyDescent="0.3">
      <c r="A7" s="4"/>
      <c r="B7" s="186"/>
      <c r="C7" s="186"/>
      <c r="D7" s="186"/>
      <c r="E7" s="186"/>
      <c r="F7" s="186"/>
      <c r="G7" s="186"/>
      <c r="H7" s="133" t="s">
        <v>127</v>
      </c>
      <c r="W7" s="4"/>
    </row>
    <row r="8" spans="1:23" s="64" customFormat="1" ht="45" customHeight="1" thickBot="1" x14ac:dyDescent="0.95">
      <c r="A8" s="183" t="s">
        <v>201</v>
      </c>
      <c r="B8" s="184" t="s">
        <v>129</v>
      </c>
      <c r="C8" s="184"/>
      <c r="D8" s="185"/>
      <c r="E8" s="181">
        <f>G118</f>
        <v>0</v>
      </c>
      <c r="F8" s="182"/>
      <c r="G8" s="86"/>
      <c r="H8" s="131"/>
      <c r="I8" s="69"/>
      <c r="J8" s="69"/>
      <c r="K8" s="69"/>
      <c r="L8" s="69"/>
      <c r="M8" s="69"/>
      <c r="N8" s="69"/>
      <c r="O8" s="69"/>
      <c r="P8" s="69"/>
      <c r="Q8" s="69"/>
      <c r="R8" s="69"/>
      <c r="S8" s="69"/>
      <c r="T8" s="69"/>
      <c r="U8" s="69"/>
      <c r="V8" s="69"/>
    </row>
    <row r="9" spans="1:23" s="64" customFormat="1" ht="21" customHeight="1" thickBot="1" x14ac:dyDescent="0.3">
      <c r="A9" s="183"/>
      <c r="H9" s="132" t="s">
        <v>128</v>
      </c>
      <c r="I9" s="69"/>
      <c r="J9" s="69"/>
      <c r="K9" s="69"/>
      <c r="L9" s="69"/>
      <c r="M9" s="69"/>
      <c r="N9" s="69"/>
      <c r="O9" s="69"/>
      <c r="P9" s="69"/>
      <c r="Q9" s="69"/>
      <c r="R9" s="69"/>
      <c r="S9" s="69"/>
      <c r="T9" s="69"/>
      <c r="U9" s="69"/>
      <c r="V9" s="69"/>
    </row>
    <row r="10" spans="1:23" s="64" customFormat="1" ht="40.9" customHeight="1" thickBot="1" x14ac:dyDescent="0.55000000000000004">
      <c r="A10" s="183"/>
      <c r="B10" s="184" t="s">
        <v>167</v>
      </c>
      <c r="C10" s="184"/>
      <c r="D10" s="185"/>
      <c r="E10" s="181">
        <f>0.08512*B118</f>
        <v>0</v>
      </c>
      <c r="F10" s="182"/>
      <c r="H10" s="130"/>
      <c r="I10" s="69"/>
      <c r="J10" s="69"/>
      <c r="K10" s="69"/>
      <c r="L10" s="69"/>
      <c r="M10" s="69"/>
      <c r="N10" s="69"/>
      <c r="O10" s="69"/>
      <c r="P10" s="69"/>
      <c r="Q10" s="69"/>
      <c r="R10" s="69"/>
      <c r="S10" s="69"/>
      <c r="T10" s="69"/>
      <c r="U10" s="69"/>
      <c r="V10" s="69"/>
    </row>
    <row r="11" spans="1:23" s="64" customFormat="1" ht="10.9" customHeight="1" x14ac:dyDescent="1">
      <c r="A11" s="183"/>
      <c r="B11" s="127"/>
      <c r="C11" s="73"/>
      <c r="D11" s="74"/>
      <c r="E11" s="74"/>
      <c r="F11" s="62"/>
      <c r="G11" s="86"/>
      <c r="H11" s="63"/>
      <c r="I11" s="69"/>
      <c r="J11" s="69"/>
      <c r="K11" s="69"/>
      <c r="L11" s="69"/>
      <c r="M11" s="69"/>
      <c r="N11" s="69"/>
      <c r="O11" s="69"/>
      <c r="P11" s="69"/>
      <c r="Q11" s="69"/>
      <c r="R11" s="69"/>
      <c r="S11" s="69"/>
      <c r="T11" s="69"/>
      <c r="U11" s="69"/>
      <c r="V11" s="69"/>
    </row>
    <row r="12" spans="1:23" s="64" customFormat="1" ht="36.65" customHeight="1" thickBot="1" x14ac:dyDescent="1.05">
      <c r="A12" s="183"/>
      <c r="B12" s="65"/>
      <c r="C12" s="75"/>
      <c r="D12" s="76"/>
      <c r="E12" s="76"/>
      <c r="F12" s="5"/>
      <c r="G12" s="88"/>
      <c r="H12" s="6"/>
      <c r="I12" s="69"/>
      <c r="J12" s="69"/>
      <c r="K12" s="69"/>
      <c r="L12" s="69"/>
      <c r="M12" s="69"/>
      <c r="N12" s="69"/>
      <c r="O12" s="69"/>
      <c r="P12" s="69"/>
      <c r="Q12" s="69"/>
      <c r="R12" s="69"/>
      <c r="S12" s="69"/>
      <c r="T12" s="69"/>
      <c r="U12" s="69"/>
      <c r="V12" s="69"/>
    </row>
    <row r="13" spans="1:23" s="10" customFormat="1" ht="45" customHeight="1" thickBot="1" x14ac:dyDescent="0.3">
      <c r="A13" s="7" t="s">
        <v>36</v>
      </c>
      <c r="B13" s="77" t="s">
        <v>52</v>
      </c>
      <c r="C13" s="78" t="s">
        <v>105</v>
      </c>
      <c r="D13" s="78" t="s">
        <v>130</v>
      </c>
      <c r="E13" s="78" t="s">
        <v>97</v>
      </c>
      <c r="F13" s="8" t="s">
        <v>187</v>
      </c>
      <c r="G13" s="9" t="s">
        <v>188</v>
      </c>
      <c r="H13" s="8" t="s">
        <v>123</v>
      </c>
      <c r="I13" s="3"/>
      <c r="J13" s="3"/>
      <c r="K13" s="3"/>
      <c r="L13" s="3"/>
      <c r="M13" s="3"/>
      <c r="N13" s="3"/>
      <c r="O13" s="3"/>
      <c r="P13" s="3"/>
      <c r="Q13" s="3"/>
      <c r="R13" s="3"/>
      <c r="S13" s="3"/>
      <c r="T13" s="3"/>
      <c r="U13" s="3"/>
      <c r="V13" s="3"/>
      <c r="W13" s="3"/>
    </row>
    <row r="14" spans="1:23" s="10" customFormat="1" ht="13.5" thickBot="1" x14ac:dyDescent="0.3">
      <c r="A14" s="17" t="s">
        <v>177</v>
      </c>
      <c r="B14" s="21"/>
      <c r="C14" s="21"/>
      <c r="D14" s="21"/>
      <c r="E14" s="21"/>
      <c r="F14" s="198" t="s">
        <v>182</v>
      </c>
      <c r="G14" s="21"/>
      <c r="H14" s="18"/>
      <c r="I14" s="3"/>
      <c r="J14" s="3"/>
      <c r="K14" s="3"/>
      <c r="L14" s="3"/>
      <c r="M14" s="3"/>
      <c r="N14" s="3"/>
      <c r="O14" s="3"/>
      <c r="P14" s="3"/>
      <c r="Q14" s="3"/>
      <c r="R14" s="3"/>
      <c r="S14" s="3"/>
      <c r="T14" s="3"/>
      <c r="U14" s="3"/>
      <c r="V14" s="3"/>
      <c r="W14" s="3"/>
    </row>
    <row r="15" spans="1:23" s="10" customFormat="1" ht="45" customHeight="1" thickBot="1" x14ac:dyDescent="0.3">
      <c r="A15" s="90" t="s">
        <v>184</v>
      </c>
      <c r="B15" s="44">
        <v>0</v>
      </c>
      <c r="C15" s="40" t="s">
        <v>178</v>
      </c>
      <c r="D15" s="40" t="s">
        <v>189</v>
      </c>
      <c r="E15" s="40" t="s">
        <v>183</v>
      </c>
      <c r="F15" s="93"/>
      <c r="G15" s="165" t="str">
        <f>IF(F15&gt;0,1500+0.5*F15,"")</f>
        <v/>
      </c>
      <c r="H15" s="92" t="s">
        <v>186</v>
      </c>
      <c r="I15" s="3"/>
      <c r="J15" s="3"/>
      <c r="K15" s="3"/>
      <c r="L15" s="3"/>
      <c r="M15" s="3"/>
      <c r="N15" s="3"/>
      <c r="O15" s="3"/>
      <c r="P15" s="3"/>
      <c r="Q15" s="3"/>
      <c r="R15" s="3"/>
      <c r="S15" s="3"/>
      <c r="T15" s="3"/>
      <c r="U15" s="3"/>
      <c r="V15" s="3"/>
      <c r="W15" s="3"/>
    </row>
    <row r="16" spans="1:23" s="10" customFormat="1" ht="45" customHeight="1" thickBot="1" x14ac:dyDescent="0.3">
      <c r="A16" s="90" t="s">
        <v>185</v>
      </c>
      <c r="B16" s="196"/>
      <c r="C16" s="40" t="s">
        <v>178</v>
      </c>
      <c r="D16" s="40" t="s">
        <v>190</v>
      </c>
      <c r="E16" s="40" t="s">
        <v>183</v>
      </c>
      <c r="F16" s="197"/>
      <c r="G16" s="165" t="str">
        <f>IF(F16&gt;0,1500+1*F16,"")</f>
        <v/>
      </c>
      <c r="H16" s="92" t="s">
        <v>193</v>
      </c>
      <c r="I16" s="3"/>
      <c r="J16" s="3"/>
      <c r="K16" s="3"/>
      <c r="L16" s="3"/>
      <c r="M16" s="3"/>
      <c r="N16" s="3"/>
      <c r="O16" s="3"/>
      <c r="P16" s="3"/>
      <c r="Q16" s="3"/>
      <c r="R16" s="3"/>
      <c r="S16" s="3"/>
      <c r="T16" s="3"/>
      <c r="U16" s="3"/>
      <c r="V16" s="3"/>
      <c r="W16" s="3"/>
    </row>
    <row r="17" spans="1:23" s="10" customFormat="1" ht="13.5" thickBot="1" x14ac:dyDescent="0.3">
      <c r="A17" s="17" t="s">
        <v>179</v>
      </c>
      <c r="B17" s="21"/>
      <c r="C17" s="21"/>
      <c r="D17" s="21"/>
      <c r="E17" s="21"/>
      <c r="F17" s="12" t="s">
        <v>131</v>
      </c>
      <c r="G17" s="21"/>
      <c r="H17" s="18"/>
      <c r="I17" s="3"/>
      <c r="J17" s="3"/>
      <c r="K17" s="3"/>
      <c r="L17" s="3"/>
      <c r="M17" s="3"/>
      <c r="N17" s="3"/>
      <c r="O17" s="3"/>
      <c r="P17" s="3"/>
      <c r="Q17" s="3"/>
      <c r="R17" s="3"/>
      <c r="S17" s="3"/>
      <c r="T17" s="3"/>
      <c r="U17" s="3"/>
      <c r="V17" s="3"/>
      <c r="W17" s="3"/>
    </row>
    <row r="18" spans="1:23" s="14" customFormat="1" ht="25.5" thickBot="1" x14ac:dyDescent="0.3">
      <c r="A18" s="90" t="s">
        <v>176</v>
      </c>
      <c r="B18" s="44">
        <f>INDEX(Lookups!C:C,MATCH(A18,Lookups!B:B,0))*F18</f>
        <v>0</v>
      </c>
      <c r="C18" s="40" t="s">
        <v>93</v>
      </c>
      <c r="D18" s="81">
        <v>1000</v>
      </c>
      <c r="E18" s="41" t="s">
        <v>54</v>
      </c>
      <c r="F18" s="93"/>
      <c r="G18" s="101">
        <f>F18*D18</f>
        <v>0</v>
      </c>
      <c r="H18" s="92" t="s">
        <v>138</v>
      </c>
      <c r="I18" s="13"/>
      <c r="J18" s="13"/>
      <c r="K18" s="13"/>
      <c r="L18" s="13"/>
      <c r="M18" s="13"/>
      <c r="N18" s="13"/>
      <c r="O18" s="13"/>
      <c r="P18" s="13"/>
      <c r="Q18" s="13"/>
      <c r="R18" s="13"/>
      <c r="S18" s="13"/>
      <c r="T18" s="13"/>
      <c r="U18" s="13"/>
      <c r="V18" s="13"/>
      <c r="W18" s="13"/>
    </row>
    <row r="19" spans="1:23" s="10" customFormat="1" ht="13.5" thickBot="1" x14ac:dyDescent="0.3">
      <c r="A19" s="17" t="s">
        <v>44</v>
      </c>
      <c r="B19" s="21"/>
      <c r="C19" s="21"/>
      <c r="D19" s="21"/>
      <c r="E19" s="21"/>
      <c r="F19" s="12" t="s">
        <v>180</v>
      </c>
      <c r="G19" s="103"/>
      <c r="H19" s="18"/>
      <c r="I19" s="3"/>
      <c r="J19" s="3"/>
      <c r="K19" s="3"/>
      <c r="L19" s="3"/>
      <c r="M19" s="3"/>
      <c r="N19" s="3"/>
      <c r="O19" s="3"/>
      <c r="P19" s="3"/>
      <c r="Q19" s="3"/>
      <c r="R19" s="3"/>
      <c r="S19" s="3"/>
      <c r="T19" s="3"/>
      <c r="U19" s="3"/>
      <c r="V19" s="3"/>
      <c r="W19" s="3"/>
    </row>
    <row r="20" spans="1:23" s="14" customFormat="1" ht="80.5" customHeight="1" x14ac:dyDescent="0.25">
      <c r="A20" s="90" t="s">
        <v>13</v>
      </c>
      <c r="B20" s="44">
        <f>Lookups!C11*'Non-Lighting Rebate Estimator'!F20</f>
        <v>0</v>
      </c>
      <c r="C20" s="40" t="s">
        <v>45</v>
      </c>
      <c r="D20" s="81">
        <v>1.5</v>
      </c>
      <c r="E20" s="41" t="s">
        <v>57</v>
      </c>
      <c r="F20" s="93"/>
      <c r="G20" s="89">
        <f>F20*D20</f>
        <v>0</v>
      </c>
      <c r="H20" s="92" t="s">
        <v>111</v>
      </c>
      <c r="I20" s="13"/>
      <c r="J20" s="13"/>
      <c r="K20" s="13"/>
      <c r="L20" s="13"/>
      <c r="M20" s="13"/>
      <c r="N20" s="13"/>
      <c r="O20" s="13"/>
      <c r="P20" s="13"/>
      <c r="Q20" s="13"/>
      <c r="R20" s="13"/>
      <c r="S20" s="13"/>
      <c r="T20" s="13"/>
      <c r="U20" s="13"/>
      <c r="V20" s="13"/>
      <c r="W20" s="13"/>
    </row>
    <row r="21" spans="1:23" s="14" customFormat="1" ht="39" customHeight="1" x14ac:dyDescent="0.25">
      <c r="A21" s="90" t="s">
        <v>150</v>
      </c>
      <c r="B21" s="44">
        <f>Lookups!C12*'Non-Lighting Rebate Estimator'!F21</f>
        <v>0</v>
      </c>
      <c r="C21" s="40" t="s">
        <v>45</v>
      </c>
      <c r="D21" s="81">
        <v>0.32</v>
      </c>
      <c r="E21" s="41" t="s">
        <v>57</v>
      </c>
      <c r="F21" s="93"/>
      <c r="G21" s="89">
        <f t="shared" ref="G21:G57" si="0">F21*D21</f>
        <v>0</v>
      </c>
      <c r="H21" s="167" t="s">
        <v>152</v>
      </c>
      <c r="I21" s="13"/>
      <c r="J21" s="13"/>
      <c r="K21" s="13"/>
      <c r="L21" s="13"/>
      <c r="M21" s="13"/>
      <c r="N21" s="13"/>
      <c r="O21" s="13"/>
      <c r="P21" s="13"/>
      <c r="Q21" s="13"/>
      <c r="R21" s="13"/>
      <c r="S21" s="13"/>
      <c r="T21" s="13"/>
      <c r="U21" s="13"/>
      <c r="V21" s="13"/>
      <c r="W21" s="13"/>
    </row>
    <row r="22" spans="1:23" s="14" customFormat="1" ht="39" customHeight="1" x14ac:dyDescent="0.25">
      <c r="A22" s="90" t="s">
        <v>148</v>
      </c>
      <c r="B22" s="44">
        <f>Lookups!C13*'Non-Lighting Rebate Estimator'!F22</f>
        <v>0</v>
      </c>
      <c r="C22" s="40" t="s">
        <v>45</v>
      </c>
      <c r="D22" s="81">
        <v>0.16</v>
      </c>
      <c r="E22" s="41" t="s">
        <v>57</v>
      </c>
      <c r="F22" s="93"/>
      <c r="G22" s="89">
        <f t="shared" si="0"/>
        <v>0</v>
      </c>
      <c r="H22" s="167"/>
      <c r="I22" s="13"/>
      <c r="J22" s="13"/>
      <c r="K22" s="13"/>
      <c r="L22" s="13"/>
      <c r="M22" s="13"/>
      <c r="N22" s="13"/>
      <c r="O22" s="13"/>
      <c r="P22" s="13"/>
      <c r="Q22" s="13"/>
      <c r="R22" s="13"/>
      <c r="S22" s="13"/>
      <c r="T22" s="13"/>
      <c r="U22" s="13"/>
      <c r="V22" s="13"/>
      <c r="W22" s="13"/>
    </row>
    <row r="23" spans="1:23" s="14" customFormat="1" ht="39" customHeight="1" thickBot="1" x14ac:dyDescent="0.3">
      <c r="A23" s="90" t="s">
        <v>149</v>
      </c>
      <c r="B23" s="44">
        <f>Lookups!C14*'Non-Lighting Rebate Estimator'!F23</f>
        <v>0</v>
      </c>
      <c r="C23" s="40" t="s">
        <v>45</v>
      </c>
      <c r="D23" s="81">
        <v>0.06</v>
      </c>
      <c r="E23" s="81" t="s">
        <v>57</v>
      </c>
      <c r="F23" s="93"/>
      <c r="G23" s="89">
        <f t="shared" si="0"/>
        <v>0</v>
      </c>
      <c r="H23" s="168"/>
      <c r="I23" s="13"/>
      <c r="J23" s="13"/>
      <c r="K23" s="13"/>
      <c r="L23" s="13"/>
      <c r="M23" s="13"/>
      <c r="N23" s="13"/>
      <c r="O23" s="13"/>
      <c r="P23" s="13"/>
      <c r="Q23" s="13"/>
      <c r="R23" s="13"/>
      <c r="S23" s="13"/>
      <c r="T23" s="13"/>
      <c r="U23" s="13"/>
      <c r="V23" s="13"/>
      <c r="W23" s="13"/>
    </row>
    <row r="24" spans="1:23" s="14" customFormat="1" ht="75.5" thickBot="1" x14ac:dyDescent="0.3">
      <c r="A24" s="200" t="s">
        <v>195</v>
      </c>
      <c r="B24" s="44"/>
      <c r="C24" s="40" t="s">
        <v>196</v>
      </c>
      <c r="D24" s="81" t="s">
        <v>197</v>
      </c>
      <c r="E24" s="81" t="s">
        <v>183</v>
      </c>
      <c r="F24" s="93"/>
      <c r="G24" s="89">
        <f>IF(F24="Elegible",SUM(G20:G23),)</f>
        <v>0</v>
      </c>
      <c r="H24" s="164" t="s">
        <v>198</v>
      </c>
      <c r="I24" s="13"/>
      <c r="J24" s="13"/>
      <c r="K24" s="13"/>
      <c r="L24" s="13"/>
      <c r="M24" s="13"/>
      <c r="N24" s="13"/>
      <c r="O24" s="13"/>
      <c r="P24" s="13"/>
      <c r="Q24" s="13"/>
      <c r="R24" s="13"/>
      <c r="S24" s="13"/>
      <c r="T24" s="13"/>
      <c r="U24" s="13"/>
      <c r="V24" s="13"/>
      <c r="W24" s="13"/>
    </row>
    <row r="25" spans="1:23" s="14" customFormat="1" ht="13.5" hidden="1" thickBot="1" x14ac:dyDescent="0.3">
      <c r="A25" s="11" t="s">
        <v>0</v>
      </c>
      <c r="B25" s="21"/>
      <c r="C25" s="21"/>
      <c r="D25" s="21"/>
      <c r="E25" s="21"/>
      <c r="F25" s="12"/>
      <c r="G25" s="89">
        <f t="shared" si="0"/>
        <v>0</v>
      </c>
      <c r="H25" s="18"/>
      <c r="I25" s="13"/>
      <c r="J25" s="13"/>
      <c r="K25" s="13"/>
      <c r="L25" s="13"/>
      <c r="M25" s="13"/>
      <c r="N25" s="13"/>
      <c r="O25" s="13"/>
      <c r="P25" s="13"/>
      <c r="Q25" s="13"/>
      <c r="R25" s="13"/>
      <c r="S25" s="13"/>
      <c r="T25" s="13"/>
      <c r="U25" s="13"/>
      <c r="V25" s="13"/>
      <c r="W25" s="13"/>
    </row>
    <row r="26" spans="1:23" s="10" customFormat="1" ht="15" hidden="1" customHeight="1" x14ac:dyDescent="0.25">
      <c r="A26" s="94" t="s">
        <v>7</v>
      </c>
      <c r="B26" s="95"/>
      <c r="C26" s="40" t="s">
        <v>93</v>
      </c>
      <c r="D26" s="80">
        <v>3700</v>
      </c>
      <c r="E26" s="41" t="s">
        <v>54</v>
      </c>
      <c r="F26" s="39"/>
      <c r="G26" s="89">
        <f t="shared" si="0"/>
        <v>0</v>
      </c>
      <c r="H26" s="172" t="s">
        <v>112</v>
      </c>
      <c r="I26" s="3"/>
      <c r="J26" s="3"/>
      <c r="K26" s="3"/>
      <c r="L26" s="3"/>
      <c r="M26" s="3"/>
      <c r="N26" s="3"/>
      <c r="O26" s="3"/>
      <c r="P26" s="3"/>
      <c r="Q26" s="3"/>
      <c r="R26" s="3"/>
      <c r="S26" s="3"/>
      <c r="T26" s="3"/>
      <c r="U26" s="3"/>
      <c r="V26" s="3"/>
      <c r="W26" s="3"/>
    </row>
    <row r="27" spans="1:23" s="10" customFormat="1" ht="15" hidden="1" customHeight="1" x14ac:dyDescent="0.25">
      <c r="A27" s="96" t="s">
        <v>8</v>
      </c>
      <c r="B27" s="95"/>
      <c r="C27" s="40" t="s">
        <v>93</v>
      </c>
      <c r="D27" s="80">
        <v>4160</v>
      </c>
      <c r="E27" s="41" t="s">
        <v>54</v>
      </c>
      <c r="F27" s="93"/>
      <c r="G27" s="89">
        <f t="shared" si="0"/>
        <v>0</v>
      </c>
      <c r="H27" s="173"/>
      <c r="I27" s="3"/>
      <c r="J27" s="3"/>
      <c r="K27" s="3"/>
      <c r="L27" s="3"/>
      <c r="M27" s="3"/>
      <c r="N27" s="3"/>
      <c r="O27" s="3"/>
      <c r="P27" s="3"/>
      <c r="Q27" s="3"/>
      <c r="R27" s="3"/>
      <c r="S27" s="3"/>
      <c r="T27" s="3"/>
      <c r="U27" s="3"/>
      <c r="V27" s="3"/>
      <c r="W27" s="3"/>
    </row>
    <row r="28" spans="1:23" s="10" customFormat="1" ht="15" hidden="1" customHeight="1" x14ac:dyDescent="0.25">
      <c r="A28" s="96" t="s">
        <v>9</v>
      </c>
      <c r="B28" s="95"/>
      <c r="C28" s="40" t="s">
        <v>93</v>
      </c>
      <c r="D28" s="80">
        <v>4620</v>
      </c>
      <c r="E28" s="41" t="s">
        <v>54</v>
      </c>
      <c r="F28" s="93"/>
      <c r="G28" s="89">
        <f t="shared" si="0"/>
        <v>0</v>
      </c>
      <c r="H28" s="173"/>
      <c r="I28" s="3"/>
      <c r="J28" s="3"/>
      <c r="K28" s="3"/>
      <c r="L28" s="3"/>
      <c r="M28" s="3"/>
      <c r="N28" s="3"/>
      <c r="O28" s="3"/>
      <c r="P28" s="3"/>
      <c r="Q28" s="3"/>
      <c r="R28" s="3"/>
      <c r="S28" s="3"/>
      <c r="T28" s="3"/>
      <c r="U28" s="3"/>
      <c r="V28" s="3"/>
      <c r="W28" s="3"/>
    </row>
    <row r="29" spans="1:23" s="10" customFormat="1" ht="15" hidden="1" customHeight="1" x14ac:dyDescent="0.25">
      <c r="A29" s="96" t="s">
        <v>10</v>
      </c>
      <c r="B29" s="95"/>
      <c r="C29" s="40" t="s">
        <v>93</v>
      </c>
      <c r="D29" s="80">
        <v>5080</v>
      </c>
      <c r="E29" s="41" t="s">
        <v>54</v>
      </c>
      <c r="F29" s="93"/>
      <c r="G29" s="89">
        <f t="shared" si="0"/>
        <v>0</v>
      </c>
      <c r="H29" s="173"/>
      <c r="I29" s="3"/>
      <c r="J29" s="3"/>
      <c r="K29" s="3"/>
      <c r="L29" s="3"/>
      <c r="M29" s="3"/>
      <c r="N29" s="3"/>
      <c r="O29" s="3"/>
      <c r="P29" s="3"/>
      <c r="Q29" s="3"/>
      <c r="R29" s="3"/>
      <c r="S29" s="3"/>
      <c r="T29" s="3"/>
      <c r="U29" s="3"/>
      <c r="V29" s="3"/>
      <c r="W29" s="3"/>
    </row>
    <row r="30" spans="1:23" s="10" customFormat="1" ht="15" hidden="1" customHeight="1" x14ac:dyDescent="0.25">
      <c r="A30" s="96" t="s">
        <v>11</v>
      </c>
      <c r="B30" s="95"/>
      <c r="C30" s="40" t="s">
        <v>93</v>
      </c>
      <c r="D30" s="80">
        <v>5550</v>
      </c>
      <c r="E30" s="41" t="s">
        <v>54</v>
      </c>
      <c r="F30" s="93"/>
      <c r="G30" s="89">
        <f t="shared" si="0"/>
        <v>0</v>
      </c>
      <c r="H30" s="173"/>
      <c r="I30" s="3"/>
      <c r="J30" s="3"/>
      <c r="K30" s="3"/>
      <c r="L30" s="3"/>
      <c r="M30" s="3"/>
      <c r="N30" s="3"/>
      <c r="O30" s="3"/>
      <c r="P30" s="3"/>
      <c r="Q30" s="3"/>
      <c r="R30" s="3"/>
      <c r="S30" s="3"/>
      <c r="T30" s="3"/>
      <c r="U30" s="3"/>
      <c r="V30" s="3"/>
      <c r="W30" s="3"/>
    </row>
    <row r="31" spans="1:23" s="10" customFormat="1" ht="15" hidden="1" customHeight="1" x14ac:dyDescent="0.25">
      <c r="A31" s="96" t="s">
        <v>12</v>
      </c>
      <c r="B31" s="95"/>
      <c r="C31" s="40" t="s">
        <v>93</v>
      </c>
      <c r="D31" s="80">
        <v>6470</v>
      </c>
      <c r="E31" s="41" t="s">
        <v>54</v>
      </c>
      <c r="F31" s="93"/>
      <c r="G31" s="89">
        <f t="shared" si="0"/>
        <v>0</v>
      </c>
      <c r="H31" s="173"/>
      <c r="I31" s="3"/>
      <c r="J31" s="3"/>
      <c r="K31" s="3"/>
      <c r="L31" s="3"/>
      <c r="M31" s="3"/>
      <c r="N31" s="3"/>
      <c r="O31" s="3"/>
      <c r="P31" s="3"/>
      <c r="Q31" s="3"/>
      <c r="R31" s="3"/>
      <c r="S31" s="3"/>
      <c r="T31" s="3"/>
      <c r="U31" s="3"/>
      <c r="V31" s="3"/>
      <c r="W31" s="3"/>
    </row>
    <row r="32" spans="1:23" s="10" customFormat="1" ht="75.5" hidden="1" thickBot="1" x14ac:dyDescent="0.3">
      <c r="A32" s="97" t="s">
        <v>1</v>
      </c>
      <c r="B32" s="95"/>
      <c r="C32" s="40" t="s">
        <v>93</v>
      </c>
      <c r="D32" s="80">
        <v>24</v>
      </c>
      <c r="E32" s="41" t="s">
        <v>54</v>
      </c>
      <c r="F32" s="99"/>
      <c r="G32" s="89">
        <f t="shared" si="0"/>
        <v>0</v>
      </c>
      <c r="H32" s="98" t="s">
        <v>113</v>
      </c>
      <c r="I32" s="3"/>
      <c r="J32" s="3"/>
      <c r="K32" s="3"/>
      <c r="L32" s="3"/>
      <c r="M32" s="3"/>
      <c r="N32" s="3"/>
      <c r="O32" s="3"/>
      <c r="P32" s="3"/>
      <c r="Q32" s="3"/>
      <c r="R32" s="3"/>
      <c r="S32" s="3"/>
      <c r="T32" s="3"/>
      <c r="U32" s="3"/>
      <c r="V32" s="3"/>
      <c r="W32" s="3"/>
    </row>
    <row r="33" spans="1:23" s="14" customFormat="1" ht="13.5" hidden="1" thickBot="1" x14ac:dyDescent="0.3">
      <c r="A33" s="17" t="s">
        <v>67</v>
      </c>
      <c r="B33" s="21"/>
      <c r="C33" s="21"/>
      <c r="D33" s="21"/>
      <c r="E33" s="21"/>
      <c r="F33" s="12"/>
      <c r="G33" s="89">
        <f t="shared" si="0"/>
        <v>0</v>
      </c>
      <c r="H33" s="18"/>
      <c r="I33" s="13"/>
      <c r="J33" s="13"/>
      <c r="K33" s="13"/>
      <c r="L33" s="13"/>
      <c r="M33" s="13"/>
      <c r="N33" s="13"/>
      <c r="O33" s="13"/>
      <c r="P33" s="13"/>
      <c r="Q33" s="13"/>
      <c r="R33" s="13"/>
      <c r="S33" s="13"/>
      <c r="T33" s="13"/>
      <c r="U33" s="13"/>
      <c r="V33" s="13"/>
      <c r="W33" s="13"/>
    </row>
    <row r="34" spans="1:23" s="10" customFormat="1" ht="12.75" hidden="1" customHeight="1" x14ac:dyDescent="0.25">
      <c r="A34" s="19" t="s">
        <v>74</v>
      </c>
      <c r="B34" s="42"/>
      <c r="C34" s="42" t="s">
        <v>6</v>
      </c>
      <c r="D34" s="79">
        <v>90</v>
      </c>
      <c r="E34" s="41" t="s">
        <v>54</v>
      </c>
      <c r="F34" s="93"/>
      <c r="G34" s="89">
        <f t="shared" si="0"/>
        <v>0</v>
      </c>
      <c r="H34" s="172" t="s">
        <v>114</v>
      </c>
      <c r="I34" s="3"/>
      <c r="J34" s="3"/>
      <c r="K34" s="3"/>
      <c r="L34" s="3"/>
      <c r="M34" s="3"/>
      <c r="N34" s="3"/>
      <c r="O34" s="3"/>
      <c r="P34" s="3"/>
      <c r="Q34" s="3"/>
      <c r="R34" s="3"/>
      <c r="S34" s="3"/>
      <c r="T34" s="3"/>
      <c r="U34" s="3"/>
      <c r="V34" s="3"/>
      <c r="W34" s="3"/>
    </row>
    <row r="35" spans="1:23" s="10" customFormat="1" hidden="1" x14ac:dyDescent="0.25">
      <c r="A35" s="68" t="s">
        <v>75</v>
      </c>
      <c r="B35" s="42"/>
      <c r="C35" s="42" t="s">
        <v>6</v>
      </c>
      <c r="D35" s="80">
        <v>147</v>
      </c>
      <c r="E35" s="41" t="s">
        <v>54</v>
      </c>
      <c r="F35" s="93"/>
      <c r="G35" s="89">
        <f t="shared" si="0"/>
        <v>0</v>
      </c>
      <c r="H35" s="174"/>
      <c r="I35" s="3"/>
      <c r="J35" s="3"/>
      <c r="K35" s="3"/>
      <c r="L35" s="3"/>
      <c r="M35" s="3"/>
      <c r="N35" s="3"/>
      <c r="O35" s="3"/>
      <c r="P35" s="3"/>
      <c r="Q35" s="3"/>
      <c r="R35" s="3"/>
      <c r="S35" s="3"/>
      <c r="T35" s="3"/>
      <c r="U35" s="3"/>
      <c r="V35" s="3"/>
      <c r="W35" s="3"/>
    </row>
    <row r="36" spans="1:23" s="10" customFormat="1" hidden="1" x14ac:dyDescent="0.25">
      <c r="A36" s="68" t="s">
        <v>76</v>
      </c>
      <c r="B36" s="42"/>
      <c r="C36" s="42" t="s">
        <v>6</v>
      </c>
      <c r="D36" s="80">
        <v>200</v>
      </c>
      <c r="E36" s="41" t="s">
        <v>54</v>
      </c>
      <c r="F36" s="93"/>
      <c r="G36" s="89">
        <f t="shared" si="0"/>
        <v>0</v>
      </c>
      <c r="H36" s="174"/>
      <c r="I36" s="3"/>
      <c r="J36" s="3"/>
      <c r="K36" s="3"/>
      <c r="L36" s="3"/>
      <c r="M36" s="3"/>
      <c r="N36" s="3"/>
      <c r="O36" s="3"/>
      <c r="P36" s="3"/>
      <c r="Q36" s="3"/>
      <c r="R36" s="3"/>
      <c r="S36" s="3"/>
      <c r="T36" s="3"/>
      <c r="U36" s="3"/>
      <c r="V36" s="3"/>
      <c r="W36" s="3"/>
    </row>
    <row r="37" spans="1:23" ht="12.75" hidden="1" customHeight="1" x14ac:dyDescent="0.25">
      <c r="A37" s="68" t="s">
        <v>77</v>
      </c>
      <c r="B37" s="42"/>
      <c r="C37" s="42" t="s">
        <v>6</v>
      </c>
      <c r="D37" s="80">
        <v>335</v>
      </c>
      <c r="E37" s="41" t="s">
        <v>54</v>
      </c>
      <c r="F37" s="93"/>
      <c r="G37" s="89">
        <f t="shared" si="0"/>
        <v>0</v>
      </c>
      <c r="H37" s="174"/>
      <c r="W37" s="4"/>
    </row>
    <row r="38" spans="1:23" hidden="1" x14ac:dyDescent="0.25">
      <c r="A38" s="68" t="s">
        <v>78</v>
      </c>
      <c r="B38" s="42"/>
      <c r="C38" s="42" t="s">
        <v>6</v>
      </c>
      <c r="D38" s="80">
        <v>415</v>
      </c>
      <c r="E38" s="41" t="s">
        <v>54</v>
      </c>
      <c r="F38" s="93"/>
      <c r="G38" s="89">
        <f t="shared" si="0"/>
        <v>0</v>
      </c>
      <c r="H38" s="174"/>
      <c r="W38" s="4"/>
    </row>
    <row r="39" spans="1:23" hidden="1" x14ac:dyDescent="0.25">
      <c r="A39" s="82" t="s">
        <v>79</v>
      </c>
      <c r="B39" s="42"/>
      <c r="C39" s="42" t="s">
        <v>6</v>
      </c>
      <c r="D39" s="80">
        <v>340</v>
      </c>
      <c r="E39" s="41" t="s">
        <v>54</v>
      </c>
      <c r="F39" s="93"/>
      <c r="G39" s="89">
        <f t="shared" si="0"/>
        <v>0</v>
      </c>
      <c r="H39" s="174"/>
      <c r="W39" s="4"/>
    </row>
    <row r="40" spans="1:23" hidden="1" x14ac:dyDescent="0.25">
      <c r="A40" s="68" t="s">
        <v>80</v>
      </c>
      <c r="B40" s="42"/>
      <c r="C40" s="42" t="s">
        <v>6</v>
      </c>
      <c r="D40" s="80">
        <v>326</v>
      </c>
      <c r="E40" s="41" t="s">
        <v>54</v>
      </c>
      <c r="F40" s="93"/>
      <c r="G40" s="89">
        <f t="shared" si="0"/>
        <v>0</v>
      </c>
      <c r="H40" s="174"/>
      <c r="W40" s="4"/>
    </row>
    <row r="41" spans="1:23" hidden="1" x14ac:dyDescent="0.25">
      <c r="A41" s="68" t="s">
        <v>81</v>
      </c>
      <c r="B41" s="42"/>
      <c r="C41" s="42" t="s">
        <v>6</v>
      </c>
      <c r="D41" s="80">
        <v>191</v>
      </c>
      <c r="E41" s="41" t="s">
        <v>54</v>
      </c>
      <c r="F41" s="93"/>
      <c r="G41" s="89">
        <f t="shared" si="0"/>
        <v>0</v>
      </c>
      <c r="H41" s="174"/>
      <c r="W41" s="4"/>
    </row>
    <row r="42" spans="1:23" hidden="1" x14ac:dyDescent="0.25">
      <c r="A42" s="68" t="s">
        <v>82</v>
      </c>
      <c r="B42" s="42"/>
      <c r="C42" s="42" t="s">
        <v>6</v>
      </c>
      <c r="D42" s="80">
        <v>286</v>
      </c>
      <c r="E42" s="41" t="s">
        <v>54</v>
      </c>
      <c r="F42" s="93"/>
      <c r="G42" s="89">
        <f t="shared" si="0"/>
        <v>0</v>
      </c>
      <c r="H42" s="174"/>
      <c r="W42" s="4"/>
    </row>
    <row r="43" spans="1:23" hidden="1" x14ac:dyDescent="0.25">
      <c r="A43" s="68" t="s">
        <v>83</v>
      </c>
      <c r="B43" s="42"/>
      <c r="C43" s="42" t="s">
        <v>6</v>
      </c>
      <c r="D43" s="80">
        <v>532</v>
      </c>
      <c r="E43" s="41" t="s">
        <v>54</v>
      </c>
      <c r="F43" s="93"/>
      <c r="G43" s="89">
        <f t="shared" si="0"/>
        <v>0</v>
      </c>
      <c r="H43" s="174"/>
      <c r="W43" s="4"/>
    </row>
    <row r="44" spans="1:23" hidden="1" x14ac:dyDescent="0.25">
      <c r="A44" s="68" t="s">
        <v>84</v>
      </c>
      <c r="B44" s="42"/>
      <c r="C44" s="42" t="s">
        <v>6</v>
      </c>
      <c r="D44" s="80">
        <v>520</v>
      </c>
      <c r="E44" s="41" t="s">
        <v>54</v>
      </c>
      <c r="F44" s="93"/>
      <c r="G44" s="89">
        <f t="shared" si="0"/>
        <v>0</v>
      </c>
      <c r="H44" s="174"/>
      <c r="W44" s="4"/>
    </row>
    <row r="45" spans="1:23" hidden="1" x14ac:dyDescent="0.25">
      <c r="A45" s="82" t="s">
        <v>85</v>
      </c>
      <c r="B45" s="42"/>
      <c r="C45" s="42" t="s">
        <v>6</v>
      </c>
      <c r="D45" s="80">
        <v>1550</v>
      </c>
      <c r="E45" s="41" t="s">
        <v>54</v>
      </c>
      <c r="F45" s="93"/>
      <c r="G45" s="89">
        <f t="shared" si="0"/>
        <v>0</v>
      </c>
      <c r="H45" s="174"/>
      <c r="W45" s="4"/>
    </row>
    <row r="46" spans="1:23" hidden="1" x14ac:dyDescent="0.25">
      <c r="A46" s="68" t="s">
        <v>86</v>
      </c>
      <c r="B46" s="42"/>
      <c r="C46" s="42" t="s">
        <v>6</v>
      </c>
      <c r="D46" s="80">
        <v>1560</v>
      </c>
      <c r="E46" s="41" t="s">
        <v>54</v>
      </c>
      <c r="F46" s="93"/>
      <c r="G46" s="89">
        <f t="shared" si="0"/>
        <v>0</v>
      </c>
      <c r="H46" s="174"/>
      <c r="W46" s="4"/>
    </row>
    <row r="47" spans="1:23" hidden="1" x14ac:dyDescent="0.25">
      <c r="A47" s="68" t="s">
        <v>87</v>
      </c>
      <c r="B47" s="42"/>
      <c r="C47" s="42" t="s">
        <v>6</v>
      </c>
      <c r="D47" s="80">
        <v>1960</v>
      </c>
      <c r="E47" s="41" t="s">
        <v>54</v>
      </c>
      <c r="F47" s="93"/>
      <c r="G47" s="89">
        <f t="shared" si="0"/>
        <v>0</v>
      </c>
      <c r="H47" s="174"/>
      <c r="W47" s="4"/>
    </row>
    <row r="48" spans="1:23" hidden="1" x14ac:dyDescent="0.25">
      <c r="A48" s="68" t="s">
        <v>88</v>
      </c>
      <c r="B48" s="42"/>
      <c r="C48" s="42" t="s">
        <v>6</v>
      </c>
      <c r="D48" s="80">
        <v>2033</v>
      </c>
      <c r="E48" s="41" t="s">
        <v>54</v>
      </c>
      <c r="F48" s="93"/>
      <c r="G48" s="89">
        <f t="shared" si="0"/>
        <v>0</v>
      </c>
      <c r="H48" s="174"/>
      <c r="W48" s="4"/>
    </row>
    <row r="49" spans="1:23" hidden="1" x14ac:dyDescent="0.25">
      <c r="A49" s="68" t="s">
        <v>89</v>
      </c>
      <c r="B49" s="42"/>
      <c r="C49" s="42" t="s">
        <v>6</v>
      </c>
      <c r="D49" s="80">
        <v>1805</v>
      </c>
      <c r="E49" s="41" t="s">
        <v>54</v>
      </c>
      <c r="F49" s="93"/>
      <c r="G49" s="89">
        <f t="shared" si="0"/>
        <v>0</v>
      </c>
      <c r="H49" s="174"/>
      <c r="W49" s="4"/>
    </row>
    <row r="50" spans="1:23" hidden="1" x14ac:dyDescent="0.25">
      <c r="A50" s="19" t="s">
        <v>90</v>
      </c>
      <c r="B50" s="42"/>
      <c r="C50" s="42" t="s">
        <v>6</v>
      </c>
      <c r="D50" s="79">
        <v>1500</v>
      </c>
      <c r="E50" s="41" t="s">
        <v>54</v>
      </c>
      <c r="F50" s="93"/>
      <c r="G50" s="89">
        <f t="shared" si="0"/>
        <v>0</v>
      </c>
      <c r="H50" s="174"/>
      <c r="W50" s="4"/>
    </row>
    <row r="51" spans="1:23" hidden="1" x14ac:dyDescent="0.25">
      <c r="A51" s="19" t="s">
        <v>91</v>
      </c>
      <c r="B51" s="42"/>
      <c r="C51" s="42" t="s">
        <v>6</v>
      </c>
      <c r="D51" s="79">
        <v>1630</v>
      </c>
      <c r="E51" s="41" t="s">
        <v>54</v>
      </c>
      <c r="F51" s="93"/>
      <c r="G51" s="89">
        <f t="shared" si="0"/>
        <v>0</v>
      </c>
      <c r="H51" s="174"/>
      <c r="W51" s="4"/>
    </row>
    <row r="52" spans="1:23" ht="13" hidden="1" thickBot="1" x14ac:dyDescent="0.3">
      <c r="A52" s="19" t="s">
        <v>92</v>
      </c>
      <c r="B52" s="42"/>
      <c r="C52" s="42" t="s">
        <v>6</v>
      </c>
      <c r="D52" s="79">
        <v>4015</v>
      </c>
      <c r="E52" s="41" t="s">
        <v>54</v>
      </c>
      <c r="F52" s="93"/>
      <c r="G52" s="89">
        <f t="shared" si="0"/>
        <v>0</v>
      </c>
      <c r="H52" s="174"/>
      <c r="W52" s="4"/>
    </row>
    <row r="53" spans="1:23" ht="13.5" hidden="1" thickBot="1" x14ac:dyDescent="0.3">
      <c r="A53" s="30" t="s">
        <v>47</v>
      </c>
      <c r="B53" s="21"/>
      <c r="C53" s="21"/>
      <c r="D53" s="21"/>
      <c r="E53" s="21"/>
      <c r="F53" s="12" t="s">
        <v>102</v>
      </c>
      <c r="G53" s="89"/>
      <c r="H53" s="174"/>
      <c r="W53" s="4"/>
    </row>
    <row r="54" spans="1:23" hidden="1" x14ac:dyDescent="0.25">
      <c r="A54" s="29" t="s">
        <v>48</v>
      </c>
      <c r="B54" s="53"/>
      <c r="C54" s="42" t="s">
        <v>6</v>
      </c>
      <c r="D54" s="83">
        <v>78</v>
      </c>
      <c r="E54" s="43" t="s">
        <v>54</v>
      </c>
      <c r="F54" s="39"/>
      <c r="G54" s="89">
        <f t="shared" si="0"/>
        <v>0</v>
      </c>
      <c r="H54" s="174"/>
      <c r="W54" s="4"/>
    </row>
    <row r="55" spans="1:23" hidden="1" x14ac:dyDescent="0.25">
      <c r="A55" s="19" t="s">
        <v>49</v>
      </c>
      <c r="B55" s="54"/>
      <c r="C55" s="42" t="s">
        <v>6</v>
      </c>
      <c r="D55" s="79">
        <v>346</v>
      </c>
      <c r="E55" s="41" t="s">
        <v>54</v>
      </c>
      <c r="F55" s="100"/>
      <c r="G55" s="89">
        <f t="shared" si="0"/>
        <v>0</v>
      </c>
      <c r="H55" s="174"/>
      <c r="W55" s="4"/>
    </row>
    <row r="56" spans="1:23" s="10" customFormat="1" hidden="1" x14ac:dyDescent="0.25">
      <c r="A56" s="19" t="s">
        <v>50</v>
      </c>
      <c r="B56" s="54"/>
      <c r="C56" s="42" t="s">
        <v>6</v>
      </c>
      <c r="D56" s="79">
        <v>390</v>
      </c>
      <c r="E56" s="41" t="s">
        <v>54</v>
      </c>
      <c r="F56" s="93"/>
      <c r="G56" s="89">
        <f t="shared" si="0"/>
        <v>0</v>
      </c>
      <c r="H56" s="174"/>
      <c r="I56" s="3"/>
      <c r="J56" s="3"/>
      <c r="K56" s="3"/>
      <c r="L56" s="3"/>
      <c r="M56" s="3"/>
      <c r="N56" s="3"/>
      <c r="O56" s="3"/>
      <c r="P56" s="3"/>
      <c r="Q56" s="3"/>
      <c r="R56" s="3"/>
      <c r="S56" s="3"/>
      <c r="T56" s="3"/>
      <c r="U56" s="3"/>
      <c r="V56" s="3"/>
      <c r="W56" s="3"/>
    </row>
    <row r="57" spans="1:23" s="10" customFormat="1" ht="13" hidden="1" thickBot="1" x14ac:dyDescent="0.3">
      <c r="A57" s="28" t="s">
        <v>51</v>
      </c>
      <c r="B57" s="55"/>
      <c r="C57" s="42" t="s">
        <v>6</v>
      </c>
      <c r="D57" s="81">
        <v>2823</v>
      </c>
      <c r="E57" s="48" t="s">
        <v>54</v>
      </c>
      <c r="F57" s="99"/>
      <c r="G57" s="89">
        <f t="shared" si="0"/>
        <v>0</v>
      </c>
      <c r="H57" s="175"/>
      <c r="I57" s="3"/>
      <c r="J57" s="3"/>
      <c r="K57" s="3"/>
      <c r="L57" s="3"/>
      <c r="M57" s="3"/>
      <c r="N57" s="3"/>
      <c r="O57" s="3"/>
      <c r="P57" s="3"/>
      <c r="Q57" s="3"/>
      <c r="R57" s="3"/>
      <c r="S57" s="3"/>
      <c r="T57" s="3"/>
      <c r="U57" s="3"/>
      <c r="V57" s="3"/>
      <c r="W57" s="3"/>
    </row>
    <row r="58" spans="1:23" s="14" customFormat="1" ht="13.5" thickBot="1" x14ac:dyDescent="0.3">
      <c r="A58" s="30" t="s">
        <v>71</v>
      </c>
      <c r="B58" s="21"/>
      <c r="C58" s="21"/>
      <c r="D58" s="21"/>
      <c r="E58" s="21"/>
      <c r="F58" s="31" t="s">
        <v>104</v>
      </c>
      <c r="G58" s="105"/>
      <c r="H58" s="18"/>
      <c r="I58" s="13"/>
      <c r="J58" s="13"/>
      <c r="K58" s="13"/>
      <c r="L58" s="13"/>
      <c r="M58" s="13"/>
      <c r="N58" s="13"/>
      <c r="O58" s="13"/>
      <c r="P58" s="13"/>
      <c r="Q58" s="13"/>
      <c r="R58" s="13"/>
      <c r="S58" s="13"/>
      <c r="T58" s="13"/>
      <c r="U58" s="13"/>
      <c r="V58" s="13"/>
      <c r="W58" s="13"/>
    </row>
    <row r="59" spans="1:23" s="10" customFormat="1" ht="240.75" customHeight="1" x14ac:dyDescent="0.25">
      <c r="A59" s="136" t="s">
        <v>72</v>
      </c>
      <c r="B59" s="137">
        <f>F59*Lookups!C17</f>
        <v>0</v>
      </c>
      <c r="C59" s="137" t="s">
        <v>192</v>
      </c>
      <c r="D59" s="166">
        <v>0.75</v>
      </c>
      <c r="E59" s="138" t="s">
        <v>73</v>
      </c>
      <c r="F59" s="139"/>
      <c r="G59" s="140">
        <f>IF(F59*D59&gt;10000,10000,F59*D59)</f>
        <v>0</v>
      </c>
      <c r="H59" s="92" t="s">
        <v>142</v>
      </c>
      <c r="I59" s="3"/>
      <c r="J59" s="3"/>
      <c r="K59" s="3"/>
      <c r="L59" s="3"/>
      <c r="M59" s="3"/>
      <c r="N59" s="3"/>
      <c r="O59" s="3"/>
      <c r="P59" s="3"/>
      <c r="Q59" s="3"/>
      <c r="R59" s="3"/>
      <c r="S59" s="3"/>
      <c r="T59" s="3"/>
      <c r="U59" s="3"/>
      <c r="V59" s="3"/>
      <c r="W59" s="3"/>
    </row>
    <row r="60" spans="1:23" s="10" customFormat="1" ht="68.25" customHeight="1" x14ac:dyDescent="0.25">
      <c r="A60" s="141" t="s">
        <v>141</v>
      </c>
      <c r="B60" s="42"/>
      <c r="C60" s="40" t="s">
        <v>191</v>
      </c>
      <c r="D60" s="142">
        <v>0.8</v>
      </c>
      <c r="E60" s="41" t="s">
        <v>73</v>
      </c>
      <c r="F60" s="93"/>
      <c r="G60" s="143">
        <f>IF(F60*D60&gt;35000,35000,F60*D60)</f>
        <v>0</v>
      </c>
      <c r="H60" s="135" t="s">
        <v>147</v>
      </c>
      <c r="I60" s="3"/>
      <c r="J60" s="3"/>
      <c r="K60" s="3"/>
      <c r="L60" s="3"/>
      <c r="M60" s="3"/>
      <c r="N60" s="3"/>
      <c r="O60" s="3"/>
      <c r="P60" s="3"/>
      <c r="Q60" s="3"/>
      <c r="R60" s="3"/>
      <c r="S60" s="3"/>
      <c r="T60" s="3"/>
      <c r="U60" s="3"/>
      <c r="V60" s="3"/>
      <c r="W60" s="3"/>
    </row>
    <row r="61" spans="1:23" s="10" customFormat="1" ht="68.25" customHeight="1" thickBot="1" x14ac:dyDescent="0.3">
      <c r="A61" s="141" t="s">
        <v>139</v>
      </c>
      <c r="B61" s="126"/>
      <c r="C61" s="40" t="s">
        <v>191</v>
      </c>
      <c r="D61" s="111">
        <v>10000</v>
      </c>
      <c r="E61" s="41" t="s">
        <v>140</v>
      </c>
      <c r="F61" s="93"/>
      <c r="G61" s="161">
        <f>IF(F61="Eligible",10000,)</f>
        <v>0</v>
      </c>
      <c r="H61" s="135" t="s">
        <v>146</v>
      </c>
      <c r="I61" s="3"/>
      <c r="J61" s="3"/>
      <c r="K61" s="3"/>
      <c r="L61" s="3"/>
      <c r="M61" s="3"/>
      <c r="N61" s="3"/>
      <c r="O61" s="3"/>
      <c r="P61" s="3"/>
      <c r="Q61" s="3"/>
      <c r="R61" s="3"/>
      <c r="S61" s="3"/>
      <c r="T61" s="3"/>
      <c r="U61" s="3"/>
      <c r="V61" s="3"/>
      <c r="W61" s="3"/>
    </row>
    <row r="62" spans="1:23" s="10" customFormat="1" ht="13.5" thickBot="1" x14ac:dyDescent="0.3">
      <c r="A62" s="17" t="s">
        <v>46</v>
      </c>
      <c r="B62" s="21"/>
      <c r="C62" s="21"/>
      <c r="D62" s="21"/>
      <c r="E62" s="21"/>
      <c r="F62" s="12" t="s">
        <v>131</v>
      </c>
      <c r="G62" s="103"/>
      <c r="H62" s="18"/>
      <c r="I62" s="3"/>
      <c r="J62" s="3"/>
      <c r="K62" s="3"/>
      <c r="L62" s="3"/>
      <c r="M62" s="3"/>
      <c r="N62" s="3"/>
      <c r="O62" s="3"/>
      <c r="P62" s="3"/>
      <c r="Q62" s="3"/>
      <c r="R62" s="3"/>
      <c r="S62" s="3"/>
      <c r="T62" s="3"/>
      <c r="U62" s="3"/>
      <c r="V62" s="3"/>
      <c r="W62" s="3"/>
    </row>
    <row r="63" spans="1:23" s="10" customFormat="1" x14ac:dyDescent="0.25">
      <c r="A63" s="15" t="s">
        <v>18</v>
      </c>
      <c r="B63" s="44">
        <f>INDEX(Lookups!C:C,MATCH(A63,Lookups!B:B,0))*F63</f>
        <v>0</v>
      </c>
      <c r="C63" s="40" t="s">
        <v>93</v>
      </c>
      <c r="D63" s="45">
        <v>100</v>
      </c>
      <c r="E63" s="41" t="s">
        <v>54</v>
      </c>
      <c r="F63" s="39"/>
      <c r="G63" s="101">
        <f t="shared" ref="G63:G86" si="1">F63*D63</f>
        <v>0</v>
      </c>
      <c r="H63" s="172" t="s">
        <v>194</v>
      </c>
      <c r="I63" s="3"/>
      <c r="J63" s="3"/>
      <c r="K63" s="3"/>
      <c r="L63" s="3"/>
      <c r="M63" s="3"/>
      <c r="N63" s="3"/>
      <c r="O63" s="3"/>
      <c r="P63" s="3"/>
      <c r="Q63" s="3"/>
      <c r="R63" s="3"/>
      <c r="S63" s="3"/>
      <c r="T63" s="3"/>
      <c r="U63" s="3"/>
      <c r="V63" s="3"/>
      <c r="W63" s="3"/>
    </row>
    <row r="64" spans="1:23" s="10" customFormat="1" x14ac:dyDescent="0.25">
      <c r="A64" s="15" t="s">
        <v>19</v>
      </c>
      <c r="B64" s="44">
        <f>INDEX(Lookups!C:C,MATCH(A64,Lookups!B:B,0))*F64</f>
        <v>0</v>
      </c>
      <c r="C64" s="40" t="s">
        <v>93</v>
      </c>
      <c r="D64" s="46">
        <v>100</v>
      </c>
      <c r="E64" s="41" t="s">
        <v>54</v>
      </c>
      <c r="F64" s="100"/>
      <c r="G64" s="106">
        <f t="shared" si="1"/>
        <v>0</v>
      </c>
      <c r="H64" s="173"/>
      <c r="I64" s="3"/>
      <c r="J64" s="3"/>
      <c r="K64" s="3"/>
      <c r="L64" s="3"/>
      <c r="M64" s="3"/>
      <c r="N64" s="3"/>
      <c r="O64" s="3"/>
      <c r="P64" s="3"/>
      <c r="Q64" s="3"/>
      <c r="R64" s="3"/>
      <c r="S64" s="3"/>
      <c r="T64" s="3"/>
      <c r="U64" s="3"/>
      <c r="V64" s="3"/>
      <c r="W64" s="3"/>
    </row>
    <row r="65" spans="1:23" s="10" customFormat="1" x14ac:dyDescent="0.25">
      <c r="A65" s="15" t="s">
        <v>20</v>
      </c>
      <c r="B65" s="44">
        <f>INDEX(Lookups!C:C,MATCH(A65,Lookups!B:B,0))*F65</f>
        <v>0</v>
      </c>
      <c r="C65" s="40" t="s">
        <v>93</v>
      </c>
      <c r="D65" s="46">
        <v>100</v>
      </c>
      <c r="E65" s="41" t="s">
        <v>54</v>
      </c>
      <c r="F65" s="100"/>
      <c r="G65" s="106">
        <f t="shared" si="1"/>
        <v>0</v>
      </c>
      <c r="H65" s="173"/>
      <c r="I65" s="3"/>
      <c r="J65" s="3"/>
      <c r="K65" s="3"/>
      <c r="L65" s="3"/>
      <c r="M65" s="3"/>
      <c r="N65" s="3"/>
      <c r="O65" s="3"/>
      <c r="P65" s="3"/>
      <c r="Q65" s="3"/>
      <c r="R65" s="3"/>
      <c r="S65" s="3"/>
      <c r="T65" s="3"/>
      <c r="U65" s="3"/>
      <c r="V65" s="3"/>
      <c r="W65" s="3"/>
    </row>
    <row r="66" spans="1:23" s="10" customFormat="1" x14ac:dyDescent="0.25">
      <c r="A66" s="15" t="s">
        <v>14</v>
      </c>
      <c r="B66" s="44">
        <f>INDEX(Lookups!C:C,MATCH(A66,Lookups!B:B,0))*F66</f>
        <v>0</v>
      </c>
      <c r="C66" s="40" t="s">
        <v>93</v>
      </c>
      <c r="D66" s="46">
        <v>500</v>
      </c>
      <c r="E66" s="41" t="s">
        <v>54</v>
      </c>
      <c r="F66" s="100"/>
      <c r="G66" s="106">
        <f t="shared" si="1"/>
        <v>0</v>
      </c>
      <c r="H66" s="173"/>
      <c r="I66" s="3"/>
      <c r="J66" s="3"/>
      <c r="K66" s="3"/>
      <c r="L66" s="3"/>
      <c r="M66" s="3"/>
      <c r="N66" s="3"/>
      <c r="O66" s="3"/>
      <c r="P66" s="3"/>
      <c r="Q66" s="3"/>
      <c r="R66" s="3"/>
      <c r="S66" s="3"/>
      <c r="T66" s="3"/>
      <c r="U66" s="3"/>
      <c r="V66" s="3"/>
      <c r="W66" s="3"/>
    </row>
    <row r="67" spans="1:23" s="10" customFormat="1" x14ac:dyDescent="0.25">
      <c r="A67" s="15" t="s">
        <v>15</v>
      </c>
      <c r="B67" s="44">
        <f>INDEX(Lookups!C:C,MATCH(A67,Lookups!B:B,0))*F67</f>
        <v>0</v>
      </c>
      <c r="C67" s="40" t="s">
        <v>93</v>
      </c>
      <c r="D67" s="46">
        <v>1000</v>
      </c>
      <c r="E67" s="41" t="s">
        <v>54</v>
      </c>
      <c r="F67" s="100"/>
      <c r="G67" s="106">
        <f t="shared" si="1"/>
        <v>0</v>
      </c>
      <c r="H67" s="173"/>
      <c r="I67" s="3"/>
      <c r="J67" s="3"/>
      <c r="K67" s="3"/>
      <c r="L67" s="3"/>
      <c r="M67" s="3"/>
      <c r="N67" s="3"/>
      <c r="O67" s="3"/>
      <c r="P67" s="3"/>
      <c r="Q67" s="3"/>
      <c r="R67" s="3"/>
      <c r="S67" s="3"/>
      <c r="T67" s="3"/>
      <c r="U67" s="3"/>
      <c r="V67" s="3"/>
      <c r="W67" s="3"/>
    </row>
    <row r="68" spans="1:23" s="10" customFormat="1" x14ac:dyDescent="0.25">
      <c r="A68" s="15" t="s">
        <v>16</v>
      </c>
      <c r="B68" s="44">
        <f>INDEX(Lookups!C:C,MATCH(A68,Lookups!B:B,0))*F68</f>
        <v>0</v>
      </c>
      <c r="C68" s="40" t="s">
        <v>93</v>
      </c>
      <c r="D68" s="46">
        <v>1500</v>
      </c>
      <c r="E68" s="41" t="s">
        <v>54</v>
      </c>
      <c r="F68" s="100"/>
      <c r="G68" s="106">
        <f t="shared" si="1"/>
        <v>0</v>
      </c>
      <c r="H68" s="173"/>
      <c r="I68" s="3"/>
      <c r="J68" s="3"/>
      <c r="K68" s="3"/>
      <c r="L68" s="3"/>
      <c r="M68" s="3"/>
      <c r="N68" s="3"/>
      <c r="O68" s="3"/>
      <c r="P68" s="3"/>
      <c r="Q68" s="3"/>
      <c r="R68" s="3"/>
      <c r="S68" s="3"/>
      <c r="T68" s="3"/>
      <c r="U68" s="3"/>
      <c r="V68" s="3"/>
      <c r="W68" s="3"/>
    </row>
    <row r="69" spans="1:23" s="10" customFormat="1" x14ac:dyDescent="0.25">
      <c r="A69" s="15" t="s">
        <v>17</v>
      </c>
      <c r="B69" s="44">
        <f>INDEX(Lookups!C:C,MATCH(A69,Lookups!B:B,0))*F69</f>
        <v>0</v>
      </c>
      <c r="C69" s="40" t="s">
        <v>93</v>
      </c>
      <c r="D69" s="46">
        <v>2000</v>
      </c>
      <c r="E69" s="41" t="s">
        <v>54</v>
      </c>
      <c r="F69" s="100"/>
      <c r="G69" s="106">
        <f t="shared" si="1"/>
        <v>0</v>
      </c>
      <c r="H69" s="173"/>
      <c r="I69" s="3"/>
      <c r="J69" s="3"/>
      <c r="K69" s="3"/>
      <c r="L69" s="3"/>
      <c r="M69" s="3"/>
      <c r="N69" s="3"/>
      <c r="O69" s="3"/>
      <c r="P69" s="3"/>
      <c r="Q69" s="3"/>
      <c r="R69" s="3"/>
      <c r="S69" s="3"/>
      <c r="T69" s="3"/>
      <c r="U69" s="3"/>
      <c r="V69" s="3"/>
      <c r="W69" s="3"/>
    </row>
    <row r="70" spans="1:23" s="10" customFormat="1" x14ac:dyDescent="0.25">
      <c r="A70" s="15" t="s">
        <v>59</v>
      </c>
      <c r="B70" s="44">
        <f>INDEX(Lookups!C:C,MATCH(A70,Lookups!B:B,0))*F70</f>
        <v>0</v>
      </c>
      <c r="C70" s="40" t="s">
        <v>93</v>
      </c>
      <c r="D70" s="46">
        <v>75</v>
      </c>
      <c r="E70" s="41" t="s">
        <v>54</v>
      </c>
      <c r="F70" s="100"/>
      <c r="G70" s="106">
        <f t="shared" si="1"/>
        <v>0</v>
      </c>
      <c r="H70" s="173"/>
      <c r="I70" s="3"/>
      <c r="J70" s="3"/>
      <c r="K70" s="3"/>
      <c r="L70" s="3"/>
      <c r="M70" s="3"/>
      <c r="N70" s="3"/>
      <c r="O70" s="3"/>
      <c r="P70" s="3"/>
      <c r="Q70" s="3"/>
      <c r="R70" s="3"/>
      <c r="S70" s="3"/>
      <c r="T70" s="3"/>
      <c r="U70" s="3"/>
      <c r="V70" s="3"/>
      <c r="W70" s="3"/>
    </row>
    <row r="71" spans="1:23" s="10" customFormat="1" x14ac:dyDescent="0.25">
      <c r="A71" s="15" t="s">
        <v>60</v>
      </c>
      <c r="B71" s="44">
        <f>INDEX(Lookups!C:C,MATCH(A71,Lookups!B:B,0))*F71</f>
        <v>0</v>
      </c>
      <c r="C71" s="40" t="s">
        <v>93</v>
      </c>
      <c r="D71" s="46">
        <v>100</v>
      </c>
      <c r="E71" s="41" t="s">
        <v>54</v>
      </c>
      <c r="F71" s="100"/>
      <c r="G71" s="106">
        <f t="shared" si="1"/>
        <v>0</v>
      </c>
      <c r="H71" s="173"/>
      <c r="I71" s="3"/>
      <c r="J71" s="3"/>
      <c r="K71" s="3"/>
      <c r="L71" s="3"/>
      <c r="M71" s="3"/>
      <c r="N71" s="3"/>
      <c r="O71" s="3"/>
      <c r="P71" s="3"/>
      <c r="Q71" s="3"/>
      <c r="R71" s="3"/>
      <c r="S71" s="3"/>
      <c r="T71" s="3"/>
      <c r="U71" s="3"/>
      <c r="V71" s="3"/>
      <c r="W71" s="3"/>
    </row>
    <row r="72" spans="1:23" s="10" customFormat="1" x14ac:dyDescent="0.25">
      <c r="A72" s="15" t="s">
        <v>61</v>
      </c>
      <c r="B72" s="44">
        <f>INDEX(Lookups!C:C,MATCH(A72,Lookups!B:B,0))*F72</f>
        <v>0</v>
      </c>
      <c r="C72" s="40" t="s">
        <v>93</v>
      </c>
      <c r="D72" s="46">
        <v>50</v>
      </c>
      <c r="E72" s="41" t="s">
        <v>54</v>
      </c>
      <c r="F72" s="100"/>
      <c r="G72" s="106">
        <f t="shared" si="1"/>
        <v>0</v>
      </c>
      <c r="H72" s="173"/>
      <c r="I72" s="3"/>
      <c r="J72" s="3"/>
      <c r="K72" s="3"/>
      <c r="L72" s="3"/>
      <c r="M72" s="3"/>
      <c r="N72" s="3"/>
      <c r="O72" s="3"/>
      <c r="P72" s="3"/>
      <c r="Q72" s="3"/>
      <c r="R72" s="3"/>
      <c r="S72" s="3"/>
      <c r="T72" s="3"/>
      <c r="U72" s="3"/>
      <c r="V72" s="3"/>
      <c r="W72" s="3"/>
    </row>
    <row r="73" spans="1:23" s="10" customFormat="1" x14ac:dyDescent="0.25">
      <c r="A73" s="15" t="s">
        <v>62</v>
      </c>
      <c r="B73" s="44">
        <f>INDEX(Lookups!C:C,MATCH(A73,Lookups!B:B,0))*F73</f>
        <v>0</v>
      </c>
      <c r="C73" s="40" t="s">
        <v>93</v>
      </c>
      <c r="D73" s="46">
        <v>100</v>
      </c>
      <c r="E73" s="41" t="s">
        <v>54</v>
      </c>
      <c r="F73" s="100"/>
      <c r="G73" s="106">
        <f t="shared" si="1"/>
        <v>0</v>
      </c>
      <c r="H73" s="173"/>
      <c r="I73" s="3"/>
      <c r="J73" s="3"/>
      <c r="K73" s="3"/>
      <c r="L73" s="3"/>
      <c r="M73" s="3"/>
      <c r="N73" s="3"/>
      <c r="O73" s="3"/>
      <c r="P73" s="3"/>
      <c r="Q73" s="3"/>
      <c r="R73" s="3"/>
      <c r="S73" s="3"/>
      <c r="T73" s="3"/>
      <c r="U73" s="3"/>
      <c r="V73" s="3"/>
      <c r="W73" s="3"/>
    </row>
    <row r="74" spans="1:23" s="10" customFormat="1" x14ac:dyDescent="0.25">
      <c r="A74" s="15" t="s">
        <v>63</v>
      </c>
      <c r="B74" s="44">
        <f>INDEX(Lookups!C:C,MATCH(A74,Lookups!B:B,0))*F74</f>
        <v>0</v>
      </c>
      <c r="C74" s="40" t="s">
        <v>93</v>
      </c>
      <c r="D74" s="46">
        <v>150</v>
      </c>
      <c r="E74" s="41" t="s">
        <v>54</v>
      </c>
      <c r="F74" s="100"/>
      <c r="G74" s="106">
        <f t="shared" si="1"/>
        <v>0</v>
      </c>
      <c r="H74" s="173"/>
      <c r="I74" s="3"/>
      <c r="J74" s="3"/>
      <c r="K74" s="3"/>
      <c r="L74" s="3"/>
      <c r="M74" s="3"/>
      <c r="N74" s="3"/>
      <c r="O74" s="3"/>
      <c r="P74" s="3"/>
      <c r="Q74" s="3"/>
      <c r="R74" s="3"/>
      <c r="S74" s="3"/>
      <c r="T74" s="3"/>
      <c r="U74" s="3"/>
      <c r="V74" s="3"/>
      <c r="W74" s="3"/>
    </row>
    <row r="75" spans="1:23" s="10" customFormat="1" x14ac:dyDescent="0.25">
      <c r="A75" s="15" t="s">
        <v>64</v>
      </c>
      <c r="B75" s="44">
        <f>INDEX(Lookups!C:C,MATCH(A75,Lookups!B:B,0))*F75</f>
        <v>0</v>
      </c>
      <c r="C75" s="40" t="s">
        <v>93</v>
      </c>
      <c r="D75" s="46">
        <v>300</v>
      </c>
      <c r="E75" s="41" t="s">
        <v>54</v>
      </c>
      <c r="F75" s="100"/>
      <c r="G75" s="106">
        <f t="shared" si="1"/>
        <v>0</v>
      </c>
      <c r="H75" s="173"/>
      <c r="I75" s="3"/>
      <c r="J75" s="3"/>
      <c r="K75" s="3"/>
      <c r="L75" s="3"/>
      <c r="M75" s="3"/>
      <c r="N75" s="3"/>
      <c r="O75" s="3"/>
      <c r="P75" s="3"/>
      <c r="Q75" s="3"/>
      <c r="R75" s="3"/>
      <c r="S75" s="3"/>
      <c r="T75" s="3"/>
      <c r="U75" s="3"/>
      <c r="V75" s="3"/>
      <c r="W75" s="3"/>
    </row>
    <row r="76" spans="1:23" s="10" customFormat="1" x14ac:dyDescent="0.25">
      <c r="A76" s="15" t="s">
        <v>65</v>
      </c>
      <c r="B76" s="44">
        <f>INDEX(Lookups!C:C,MATCH(A76,Lookups!B:B,0))*F76</f>
        <v>0</v>
      </c>
      <c r="C76" s="40" t="s">
        <v>93</v>
      </c>
      <c r="D76" s="46">
        <v>100</v>
      </c>
      <c r="E76" s="41" t="s">
        <v>54</v>
      </c>
      <c r="F76" s="100"/>
      <c r="G76" s="106">
        <f t="shared" si="1"/>
        <v>0</v>
      </c>
      <c r="H76" s="173"/>
      <c r="I76" s="3"/>
      <c r="J76" s="3"/>
      <c r="K76" s="3"/>
      <c r="L76" s="3"/>
      <c r="M76" s="3"/>
      <c r="N76" s="3"/>
      <c r="O76" s="3"/>
      <c r="P76" s="3"/>
      <c r="Q76" s="3"/>
      <c r="R76" s="3"/>
      <c r="S76" s="3"/>
      <c r="T76" s="3"/>
      <c r="U76" s="3"/>
      <c r="V76" s="3"/>
      <c r="W76" s="3"/>
    </row>
    <row r="77" spans="1:23" s="10" customFormat="1" x14ac:dyDescent="0.25">
      <c r="A77" s="15" t="s">
        <v>66</v>
      </c>
      <c r="B77" s="44">
        <f>INDEX(Lookups!C:C,MATCH(A77,Lookups!B:B,0))*F77</f>
        <v>0</v>
      </c>
      <c r="C77" s="40" t="s">
        <v>93</v>
      </c>
      <c r="D77" s="46">
        <v>200</v>
      </c>
      <c r="E77" s="41" t="s">
        <v>54</v>
      </c>
      <c r="F77" s="100"/>
      <c r="G77" s="106">
        <f t="shared" si="1"/>
        <v>0</v>
      </c>
      <c r="H77" s="173"/>
      <c r="I77" s="3"/>
      <c r="J77" s="3"/>
      <c r="K77" s="3"/>
      <c r="L77" s="3"/>
      <c r="M77" s="3"/>
      <c r="N77" s="3"/>
      <c r="O77" s="3"/>
      <c r="P77" s="3"/>
      <c r="Q77" s="3"/>
      <c r="R77" s="3"/>
      <c r="S77" s="3"/>
      <c r="T77" s="3"/>
      <c r="U77" s="3"/>
      <c r="V77" s="3"/>
      <c r="W77" s="3"/>
    </row>
    <row r="78" spans="1:23" s="10" customFormat="1" x14ac:dyDescent="0.25">
      <c r="A78" s="15" t="s">
        <v>23</v>
      </c>
      <c r="B78" s="44">
        <f>INDEX(Lookups!C:C,MATCH(A78,Lookups!B:B,0))*F78</f>
        <v>0</v>
      </c>
      <c r="C78" s="40" t="s">
        <v>93</v>
      </c>
      <c r="D78" s="46">
        <v>500</v>
      </c>
      <c r="E78" s="41" t="s">
        <v>54</v>
      </c>
      <c r="F78" s="100"/>
      <c r="G78" s="106">
        <f t="shared" si="1"/>
        <v>0</v>
      </c>
      <c r="H78" s="173"/>
      <c r="I78" s="3"/>
      <c r="J78" s="3"/>
      <c r="K78" s="3"/>
      <c r="L78" s="3"/>
      <c r="M78" s="3"/>
      <c r="N78" s="3"/>
      <c r="O78" s="3"/>
      <c r="P78" s="3"/>
      <c r="Q78" s="3"/>
      <c r="R78" s="3"/>
      <c r="S78" s="3"/>
      <c r="T78" s="3"/>
      <c r="U78" s="3"/>
      <c r="V78" s="3"/>
      <c r="W78" s="3"/>
    </row>
    <row r="79" spans="1:23" s="10" customFormat="1" hidden="1" x14ac:dyDescent="0.25">
      <c r="A79" s="15" t="s">
        <v>37</v>
      </c>
      <c r="B79" s="44">
        <f>INDEX(Lookups!C:C,MATCH(A79,Lookups!B:B,0))*F79</f>
        <v>0</v>
      </c>
      <c r="C79" s="40" t="s">
        <v>93</v>
      </c>
      <c r="D79" s="46">
        <v>210</v>
      </c>
      <c r="E79" s="41" t="s">
        <v>54</v>
      </c>
      <c r="F79" s="100"/>
      <c r="G79" s="106">
        <f t="shared" si="1"/>
        <v>0</v>
      </c>
      <c r="H79" s="173"/>
      <c r="I79" s="3"/>
      <c r="J79" s="3"/>
      <c r="K79" s="3"/>
      <c r="L79" s="3"/>
      <c r="M79" s="3"/>
      <c r="N79" s="3"/>
      <c r="O79" s="3"/>
      <c r="P79" s="3"/>
      <c r="Q79" s="3"/>
      <c r="R79" s="3"/>
      <c r="S79" s="3"/>
      <c r="T79" s="3"/>
      <c r="U79" s="3"/>
      <c r="V79" s="3"/>
      <c r="W79" s="3"/>
    </row>
    <row r="80" spans="1:23" s="10" customFormat="1" hidden="1" x14ac:dyDescent="0.25">
      <c r="A80" s="15" t="s">
        <v>38</v>
      </c>
      <c r="B80" s="44">
        <f>INDEX(Lookups!C:C,MATCH(A80,Lookups!B:B,0))*F80</f>
        <v>0</v>
      </c>
      <c r="C80" s="40" t="s">
        <v>93</v>
      </c>
      <c r="D80" s="46">
        <v>25</v>
      </c>
      <c r="E80" s="41" t="s">
        <v>54</v>
      </c>
      <c r="F80" s="100"/>
      <c r="G80" s="106">
        <f t="shared" si="1"/>
        <v>0</v>
      </c>
      <c r="H80" s="173"/>
      <c r="I80" s="3"/>
      <c r="J80" s="3"/>
      <c r="K80" s="3"/>
      <c r="L80" s="3"/>
      <c r="M80" s="3"/>
      <c r="N80" s="3"/>
      <c r="O80" s="3"/>
      <c r="P80" s="3"/>
      <c r="Q80" s="3"/>
      <c r="R80" s="3"/>
      <c r="S80" s="3"/>
      <c r="T80" s="3"/>
      <c r="U80" s="3"/>
      <c r="V80" s="3"/>
      <c r="W80" s="3"/>
    </row>
    <row r="81" spans="1:23" s="10" customFormat="1" hidden="1" x14ac:dyDescent="0.25">
      <c r="A81" s="15" t="s">
        <v>39</v>
      </c>
      <c r="B81" s="44">
        <f>INDEX(Lookups!C:C,MATCH(A81,Lookups!B:B,0))*F81</f>
        <v>0</v>
      </c>
      <c r="C81" s="40" t="s">
        <v>93</v>
      </c>
      <c r="D81" s="46">
        <v>30</v>
      </c>
      <c r="E81" s="41" t="s">
        <v>54</v>
      </c>
      <c r="F81" s="100"/>
      <c r="G81" s="106">
        <f t="shared" si="1"/>
        <v>0</v>
      </c>
      <c r="H81" s="173"/>
      <c r="I81" s="3"/>
      <c r="J81" s="3"/>
      <c r="K81" s="3"/>
      <c r="L81" s="3"/>
      <c r="M81" s="3"/>
      <c r="N81" s="3"/>
      <c r="O81" s="3"/>
      <c r="P81" s="3"/>
      <c r="Q81" s="3"/>
      <c r="R81" s="3"/>
      <c r="S81" s="3"/>
      <c r="T81" s="3"/>
      <c r="U81" s="3"/>
      <c r="V81" s="3"/>
      <c r="W81" s="3"/>
    </row>
    <row r="82" spans="1:23" s="10" customFormat="1" hidden="1" x14ac:dyDescent="0.25">
      <c r="A82" s="15" t="s">
        <v>40</v>
      </c>
      <c r="B82" s="44">
        <f>INDEX(Lookups!C:C,MATCH(A82,Lookups!B:B,0))*F82</f>
        <v>0</v>
      </c>
      <c r="C82" s="40" t="s">
        <v>93</v>
      </c>
      <c r="D82" s="46">
        <v>25</v>
      </c>
      <c r="E82" s="41" t="s">
        <v>54</v>
      </c>
      <c r="F82" s="100"/>
      <c r="G82" s="106">
        <f t="shared" si="1"/>
        <v>0</v>
      </c>
      <c r="H82" s="173"/>
      <c r="I82" s="3"/>
      <c r="J82" s="3"/>
      <c r="K82" s="3"/>
      <c r="L82" s="3"/>
      <c r="M82" s="3"/>
      <c r="N82" s="3"/>
      <c r="O82" s="3"/>
      <c r="P82" s="3"/>
      <c r="Q82" s="3"/>
      <c r="R82" s="3"/>
      <c r="S82" s="3"/>
      <c r="T82" s="3"/>
      <c r="U82" s="3"/>
      <c r="V82" s="3"/>
      <c r="W82" s="3"/>
    </row>
    <row r="83" spans="1:23" s="10" customFormat="1" x14ac:dyDescent="0.25">
      <c r="A83" s="15" t="s">
        <v>21</v>
      </c>
      <c r="B83" s="44">
        <f>INDEX(Lookups!C:C,MATCH(A83,Lookups!B:B,0))*F83</f>
        <v>0</v>
      </c>
      <c r="C83" s="40" t="s">
        <v>93</v>
      </c>
      <c r="D83" s="46">
        <v>1000</v>
      </c>
      <c r="E83" s="41" t="s">
        <v>54</v>
      </c>
      <c r="F83" s="100"/>
      <c r="G83" s="106">
        <f t="shared" si="1"/>
        <v>0</v>
      </c>
      <c r="H83" s="173"/>
      <c r="I83" s="3"/>
      <c r="J83" s="3"/>
      <c r="K83" s="3"/>
      <c r="L83" s="3"/>
      <c r="M83" s="3"/>
      <c r="N83" s="3"/>
      <c r="O83" s="3"/>
      <c r="P83" s="3"/>
      <c r="Q83" s="3"/>
      <c r="R83" s="3"/>
      <c r="S83" s="3"/>
      <c r="T83" s="3"/>
      <c r="U83" s="3"/>
      <c r="V83" s="3"/>
      <c r="W83" s="3"/>
    </row>
    <row r="84" spans="1:23" s="10" customFormat="1" x14ac:dyDescent="0.25">
      <c r="A84" s="15" t="s">
        <v>22</v>
      </c>
      <c r="B84" s="44">
        <f>INDEX(Lookups!C:C,MATCH(A84,Lookups!B:B,0))*F84</f>
        <v>0</v>
      </c>
      <c r="C84" s="40" t="s">
        <v>93</v>
      </c>
      <c r="D84" s="46">
        <v>60</v>
      </c>
      <c r="E84" s="41" t="s">
        <v>54</v>
      </c>
      <c r="F84" s="93"/>
      <c r="G84" s="89">
        <f t="shared" si="1"/>
        <v>0</v>
      </c>
      <c r="H84" s="173"/>
      <c r="I84" s="3"/>
      <c r="J84" s="3"/>
      <c r="K84" s="3"/>
      <c r="L84" s="3"/>
      <c r="M84" s="3"/>
      <c r="N84" s="3"/>
      <c r="O84" s="3"/>
      <c r="P84" s="3"/>
      <c r="Q84" s="3"/>
      <c r="R84" s="3"/>
      <c r="S84" s="3"/>
      <c r="T84" s="3"/>
      <c r="U84" s="3"/>
      <c r="V84" s="3"/>
      <c r="W84" s="3"/>
    </row>
    <row r="85" spans="1:23" s="10" customFormat="1" x14ac:dyDescent="0.25">
      <c r="A85" s="15" t="s">
        <v>24</v>
      </c>
      <c r="B85" s="44">
        <f>INDEX(Lookups!C:C,MATCH(A85,Lookups!B:B,0))*F85</f>
        <v>0</v>
      </c>
      <c r="C85" s="40" t="s">
        <v>93</v>
      </c>
      <c r="D85" s="46">
        <v>250</v>
      </c>
      <c r="E85" s="41" t="s">
        <v>54</v>
      </c>
      <c r="F85" s="93"/>
      <c r="G85" s="89">
        <f t="shared" si="1"/>
        <v>0</v>
      </c>
      <c r="H85" s="173"/>
      <c r="I85" s="3"/>
      <c r="J85" s="3"/>
      <c r="K85" s="3"/>
      <c r="L85" s="3"/>
      <c r="M85" s="3"/>
      <c r="N85" s="3"/>
      <c r="O85" s="3"/>
      <c r="P85" s="3"/>
      <c r="Q85" s="3"/>
      <c r="R85" s="3"/>
      <c r="S85" s="3"/>
      <c r="T85" s="3"/>
      <c r="U85" s="3"/>
      <c r="V85" s="3"/>
      <c r="W85" s="3"/>
    </row>
    <row r="86" spans="1:23" s="10" customFormat="1" ht="13" thickBot="1" x14ac:dyDescent="0.3">
      <c r="A86" s="15" t="s">
        <v>25</v>
      </c>
      <c r="B86" s="44">
        <f>INDEX(Lookups!C:C,MATCH(A86,Lookups!B:B,0))*F86</f>
        <v>0</v>
      </c>
      <c r="C86" s="40" t="s">
        <v>93</v>
      </c>
      <c r="D86" s="47">
        <v>175</v>
      </c>
      <c r="E86" s="41" t="s">
        <v>54</v>
      </c>
      <c r="F86" s="99"/>
      <c r="G86" s="104">
        <f t="shared" si="1"/>
        <v>0</v>
      </c>
      <c r="H86" s="176"/>
      <c r="I86" s="3"/>
      <c r="J86" s="3"/>
      <c r="K86" s="3"/>
      <c r="L86" s="3"/>
      <c r="M86" s="3"/>
      <c r="N86" s="3"/>
      <c r="O86" s="3"/>
      <c r="P86" s="3"/>
      <c r="Q86" s="3"/>
      <c r="R86" s="3"/>
      <c r="S86" s="3"/>
      <c r="T86" s="3"/>
      <c r="U86" s="3"/>
      <c r="V86" s="3"/>
      <c r="W86" s="3"/>
    </row>
    <row r="87" spans="1:23" s="10" customFormat="1" ht="31.5" customHeight="1" thickBot="1" x14ac:dyDescent="0.3">
      <c r="A87" s="96" t="s">
        <v>134</v>
      </c>
      <c r="B87" s="44">
        <f>INDEX(Lookups!C:C,MATCH(A87,Lookups!B:B,0))*F87</f>
        <v>0</v>
      </c>
      <c r="C87" s="40" t="s">
        <v>133</v>
      </c>
      <c r="D87" s="49">
        <v>400</v>
      </c>
      <c r="E87" s="41" t="s">
        <v>132</v>
      </c>
      <c r="F87" s="99"/>
      <c r="G87" s="134">
        <f t="shared" ref="G87:G88" si="2">F87*D87</f>
        <v>0</v>
      </c>
      <c r="H87" s="180" t="s">
        <v>135</v>
      </c>
      <c r="I87" s="3"/>
      <c r="J87" s="3"/>
      <c r="K87" s="3"/>
      <c r="L87" s="3"/>
      <c r="M87" s="3"/>
      <c r="N87" s="3"/>
      <c r="O87" s="3"/>
      <c r="P87" s="3"/>
      <c r="Q87" s="3"/>
      <c r="R87" s="3"/>
      <c r="S87" s="3"/>
      <c r="T87" s="3"/>
      <c r="U87" s="3"/>
      <c r="V87" s="3"/>
      <c r="W87" s="3"/>
    </row>
    <row r="88" spans="1:23" s="10" customFormat="1" ht="31.5" customHeight="1" thickBot="1" x14ac:dyDescent="0.3">
      <c r="A88" s="96" t="s">
        <v>136</v>
      </c>
      <c r="B88" s="44">
        <f>INDEX(Lookups!C:C,MATCH(A88,Lookups!B:B,0))*F88</f>
        <v>0</v>
      </c>
      <c r="C88" s="40" t="s">
        <v>133</v>
      </c>
      <c r="D88" s="49">
        <v>200</v>
      </c>
      <c r="E88" s="41" t="s">
        <v>132</v>
      </c>
      <c r="F88" s="99"/>
      <c r="G88" s="134">
        <f t="shared" si="2"/>
        <v>0</v>
      </c>
      <c r="H88" s="168"/>
      <c r="I88" s="3"/>
      <c r="J88" s="3"/>
      <c r="K88" s="3"/>
      <c r="L88" s="3"/>
      <c r="M88" s="3"/>
      <c r="N88" s="3"/>
      <c r="O88" s="3"/>
      <c r="P88" s="3"/>
      <c r="Q88" s="3"/>
      <c r="R88" s="3"/>
      <c r="S88" s="3"/>
      <c r="T88" s="3"/>
      <c r="U88" s="3"/>
      <c r="V88" s="3"/>
      <c r="W88" s="3"/>
    </row>
    <row r="89" spans="1:23" s="10" customFormat="1" ht="31.5" customHeight="1" thickBot="1" x14ac:dyDescent="0.3">
      <c r="A89" s="90" t="s">
        <v>154</v>
      </c>
      <c r="B89" s="44">
        <v>0</v>
      </c>
      <c r="C89" s="40" t="s">
        <v>153</v>
      </c>
      <c r="D89" s="81">
        <v>500</v>
      </c>
      <c r="E89" s="41" t="s">
        <v>54</v>
      </c>
      <c r="F89" s="93"/>
      <c r="G89" s="101">
        <f>F89*D89</f>
        <v>0</v>
      </c>
      <c r="H89" s="145" t="s">
        <v>151</v>
      </c>
      <c r="I89" s="3"/>
      <c r="J89" s="3"/>
      <c r="K89" s="3"/>
      <c r="L89" s="3"/>
      <c r="M89" s="3"/>
      <c r="N89" s="3"/>
      <c r="O89" s="3"/>
      <c r="P89" s="3"/>
      <c r="Q89" s="3"/>
      <c r="R89" s="3"/>
      <c r="S89" s="3"/>
      <c r="T89" s="3"/>
      <c r="U89" s="3"/>
      <c r="V89" s="3"/>
      <c r="W89" s="3"/>
    </row>
    <row r="90" spans="1:23" s="14" customFormat="1" ht="20.149999999999999" customHeight="1" thickBot="1" x14ac:dyDescent="0.3">
      <c r="A90" s="17" t="s">
        <v>2</v>
      </c>
      <c r="B90" s="21"/>
      <c r="C90" s="21"/>
      <c r="D90" s="21"/>
      <c r="E90" s="21"/>
      <c r="F90" s="12" t="s">
        <v>181</v>
      </c>
      <c r="G90" s="103"/>
      <c r="H90" s="18"/>
      <c r="I90" s="13"/>
      <c r="J90" s="13"/>
      <c r="K90" s="13"/>
      <c r="L90" s="13"/>
      <c r="M90" s="13"/>
      <c r="N90" s="13"/>
      <c r="O90" s="13"/>
      <c r="P90" s="13"/>
      <c r="Q90" s="13"/>
      <c r="R90" s="13"/>
      <c r="S90" s="13"/>
      <c r="T90" s="13"/>
      <c r="U90" s="13"/>
      <c r="V90" s="13"/>
      <c r="W90" s="13"/>
    </row>
    <row r="91" spans="1:23" s="10" customFormat="1" ht="13" hidden="1" x14ac:dyDescent="0.25">
      <c r="A91" s="22"/>
      <c r="B91" s="58"/>
      <c r="C91" s="58"/>
      <c r="D91" s="58"/>
      <c r="E91" s="58"/>
      <c r="F91" s="23"/>
      <c r="G91" s="107"/>
      <c r="H91" s="24"/>
      <c r="I91" s="3"/>
      <c r="J91" s="3"/>
      <c r="K91" s="3"/>
      <c r="L91" s="3"/>
      <c r="M91" s="3"/>
      <c r="N91" s="3"/>
      <c r="O91" s="3"/>
      <c r="P91" s="3"/>
      <c r="Q91" s="3"/>
      <c r="R91" s="3"/>
      <c r="S91" s="3"/>
      <c r="T91" s="3"/>
      <c r="U91" s="3"/>
      <c r="V91" s="3"/>
      <c r="W91" s="3"/>
    </row>
    <row r="92" spans="1:23" s="14" customFormat="1" ht="84.65" customHeight="1" x14ac:dyDescent="0.25">
      <c r="A92" s="96" t="s">
        <v>26</v>
      </c>
      <c r="B92" s="44">
        <f>INDEX(Lookups!C:C,MATCH(A92,Lookups!B:B,0))*F92</f>
        <v>0</v>
      </c>
      <c r="C92" s="110" t="s">
        <v>53</v>
      </c>
      <c r="D92" s="57">
        <v>2</v>
      </c>
      <c r="E92" s="50" t="s">
        <v>56</v>
      </c>
      <c r="F92" s="93"/>
      <c r="G92" s="89">
        <f t="shared" ref="G92:G98" si="3">F92*D92</f>
        <v>0</v>
      </c>
      <c r="H92" s="177" t="s">
        <v>115</v>
      </c>
      <c r="I92" s="13"/>
      <c r="J92" s="13"/>
      <c r="K92" s="13"/>
      <c r="L92" s="13"/>
      <c r="M92" s="13"/>
      <c r="N92" s="13"/>
      <c r="O92" s="13"/>
      <c r="P92" s="13"/>
      <c r="Q92" s="13"/>
      <c r="R92" s="13"/>
      <c r="S92" s="13"/>
      <c r="T92" s="13"/>
      <c r="U92" s="13"/>
      <c r="V92" s="13"/>
      <c r="W92" s="13"/>
    </row>
    <row r="93" spans="1:23" s="14" customFormat="1" ht="84.65" customHeight="1" x14ac:dyDescent="0.25">
      <c r="A93" s="96" t="s">
        <v>27</v>
      </c>
      <c r="B93" s="44">
        <f>INDEX(Lookups!C:C,MATCH(A93,Lookups!B:B,0))*F93</f>
        <v>0</v>
      </c>
      <c r="C93" s="110" t="s">
        <v>53</v>
      </c>
      <c r="D93" s="111">
        <v>2</v>
      </c>
      <c r="E93" s="50" t="s">
        <v>56</v>
      </c>
      <c r="F93" s="93"/>
      <c r="G93" s="89">
        <f t="shared" si="3"/>
        <v>0</v>
      </c>
      <c r="H93" s="173"/>
      <c r="I93" s="13"/>
      <c r="J93" s="13"/>
      <c r="K93" s="13"/>
      <c r="L93" s="13"/>
      <c r="M93" s="13"/>
      <c r="N93" s="13"/>
      <c r="O93" s="13"/>
      <c r="P93" s="13"/>
      <c r="Q93" s="13"/>
      <c r="R93" s="13"/>
      <c r="S93" s="13"/>
      <c r="T93" s="13"/>
      <c r="U93" s="13"/>
      <c r="V93" s="13"/>
      <c r="W93" s="13"/>
    </row>
    <row r="94" spans="1:23" s="14" customFormat="1" ht="84.65" customHeight="1" x14ac:dyDescent="0.25">
      <c r="A94" s="96" t="s">
        <v>42</v>
      </c>
      <c r="B94" s="44">
        <f>INDEX(Lookups!C:C,MATCH(A94,Lookups!B:B,0))*F94</f>
        <v>0</v>
      </c>
      <c r="C94" s="110" t="s">
        <v>53</v>
      </c>
      <c r="D94" s="111">
        <v>2</v>
      </c>
      <c r="E94" s="50" t="s">
        <v>56</v>
      </c>
      <c r="F94" s="93"/>
      <c r="G94" s="89">
        <f t="shared" si="3"/>
        <v>0</v>
      </c>
      <c r="H94" s="173"/>
      <c r="I94" s="13"/>
      <c r="J94" s="13"/>
      <c r="K94" s="13"/>
      <c r="L94" s="13"/>
      <c r="M94" s="13"/>
      <c r="N94" s="13"/>
      <c r="O94" s="13"/>
      <c r="P94" s="13"/>
      <c r="Q94" s="13"/>
      <c r="R94" s="13"/>
      <c r="S94" s="13"/>
      <c r="T94" s="13"/>
      <c r="U94" s="13"/>
      <c r="V94" s="13"/>
      <c r="W94" s="13"/>
    </row>
    <row r="95" spans="1:23" s="14" customFormat="1" ht="84.65" customHeight="1" x14ac:dyDescent="0.25">
      <c r="A95" s="96" t="s">
        <v>43</v>
      </c>
      <c r="B95" s="44">
        <f>INDEX(Lookups!C:C,MATCH(A95,Lookups!B:B,0))*F95</f>
        <v>0</v>
      </c>
      <c r="C95" s="110" t="s">
        <v>53</v>
      </c>
      <c r="D95" s="111">
        <v>2</v>
      </c>
      <c r="E95" s="50" t="s">
        <v>56</v>
      </c>
      <c r="F95" s="93"/>
      <c r="G95" s="89">
        <f t="shared" si="3"/>
        <v>0</v>
      </c>
      <c r="H95" s="173"/>
      <c r="I95" s="13"/>
      <c r="J95" s="13"/>
      <c r="K95" s="13"/>
      <c r="L95" s="13"/>
      <c r="M95" s="13"/>
      <c r="N95" s="13"/>
      <c r="O95" s="13"/>
      <c r="P95" s="13"/>
      <c r="Q95" s="13"/>
      <c r="R95" s="13"/>
      <c r="S95" s="13"/>
      <c r="T95" s="13"/>
      <c r="U95" s="13"/>
      <c r="V95" s="13"/>
      <c r="W95" s="13"/>
    </row>
    <row r="96" spans="1:23" s="14" customFormat="1" ht="84.65" customHeight="1" x14ac:dyDescent="0.25">
      <c r="A96" s="96" t="s">
        <v>32</v>
      </c>
      <c r="B96" s="44">
        <f>INDEX(Lookups!C:C,MATCH(A96,Lookups!B:B,0))*F96</f>
        <v>0</v>
      </c>
      <c r="C96" s="110" t="s">
        <v>53</v>
      </c>
      <c r="D96" s="111">
        <v>250</v>
      </c>
      <c r="E96" s="50" t="s">
        <v>56</v>
      </c>
      <c r="F96" s="93"/>
      <c r="G96" s="89">
        <f t="shared" si="3"/>
        <v>0</v>
      </c>
      <c r="H96" s="173"/>
      <c r="I96" s="13"/>
      <c r="J96" s="13"/>
      <c r="K96" s="13"/>
      <c r="L96" s="13"/>
      <c r="M96" s="13"/>
      <c r="N96" s="13"/>
      <c r="O96" s="13"/>
      <c r="P96" s="13"/>
      <c r="Q96" s="13"/>
      <c r="R96" s="13"/>
      <c r="S96" s="13"/>
      <c r="T96" s="13"/>
      <c r="U96" s="13"/>
      <c r="V96" s="13"/>
      <c r="W96" s="13"/>
    </row>
    <row r="97" spans="1:23" s="14" customFormat="1" ht="84.65" customHeight="1" x14ac:dyDescent="0.25">
      <c r="A97" s="96" t="s">
        <v>33</v>
      </c>
      <c r="B97" s="44">
        <f>INDEX(Lookups!C:C,MATCH(A97,Lookups!B:B,0))*F97</f>
        <v>0</v>
      </c>
      <c r="C97" s="110" t="s">
        <v>53</v>
      </c>
      <c r="D97" s="111">
        <v>250</v>
      </c>
      <c r="E97" s="50" t="s">
        <v>56</v>
      </c>
      <c r="F97" s="93"/>
      <c r="G97" s="89">
        <f t="shared" si="3"/>
        <v>0</v>
      </c>
      <c r="H97" s="173"/>
      <c r="I97" s="13"/>
      <c r="J97" s="13"/>
      <c r="K97" s="13"/>
      <c r="L97" s="13"/>
      <c r="M97" s="13"/>
      <c r="N97" s="13"/>
      <c r="O97" s="13"/>
      <c r="P97" s="13"/>
      <c r="Q97" s="13"/>
      <c r="R97" s="13"/>
      <c r="S97" s="13"/>
      <c r="T97" s="13"/>
      <c r="U97" s="13"/>
      <c r="V97" s="13"/>
      <c r="W97" s="13"/>
    </row>
    <row r="98" spans="1:23" s="14" customFormat="1" ht="84.65" customHeight="1" x14ac:dyDescent="0.25">
      <c r="A98" s="96" t="s">
        <v>34</v>
      </c>
      <c r="B98" s="44">
        <f>INDEX(Lookups!C:C,MATCH(A98,Lookups!B:B,0))*F98</f>
        <v>0</v>
      </c>
      <c r="C98" s="110" t="s">
        <v>53</v>
      </c>
      <c r="D98" s="49">
        <v>450</v>
      </c>
      <c r="E98" s="50" t="s">
        <v>56</v>
      </c>
      <c r="F98" s="1"/>
      <c r="G98" s="89">
        <f t="shared" si="3"/>
        <v>0</v>
      </c>
      <c r="H98" s="178"/>
      <c r="I98" s="13"/>
      <c r="J98" s="13"/>
      <c r="K98" s="13"/>
      <c r="L98" s="13"/>
      <c r="M98" s="13"/>
      <c r="N98" s="13"/>
      <c r="O98" s="13"/>
      <c r="P98" s="13"/>
      <c r="Q98" s="13"/>
      <c r="R98" s="13"/>
      <c r="S98" s="13"/>
      <c r="T98" s="13"/>
      <c r="U98" s="13"/>
      <c r="V98" s="13"/>
      <c r="W98" s="13"/>
    </row>
    <row r="99" spans="1:23" s="10" customFormat="1" ht="13" x14ac:dyDescent="0.25">
      <c r="A99" s="25"/>
      <c r="B99" s="60"/>
      <c r="C99" s="60"/>
      <c r="D99" s="60"/>
      <c r="E99" s="60"/>
      <c r="F99" s="26" t="s">
        <v>180</v>
      </c>
      <c r="G99" s="102"/>
      <c r="H99" s="27"/>
      <c r="I99" s="3"/>
      <c r="J99" s="3"/>
      <c r="K99" s="3"/>
      <c r="L99" s="3"/>
      <c r="M99" s="3"/>
      <c r="N99" s="3"/>
      <c r="O99" s="3"/>
      <c r="P99" s="3"/>
      <c r="Q99" s="3"/>
      <c r="R99" s="3"/>
      <c r="S99" s="3"/>
      <c r="T99" s="3"/>
      <c r="U99" s="3"/>
      <c r="V99" s="3"/>
      <c r="W99" s="3"/>
    </row>
    <row r="100" spans="1:23" s="10" customFormat="1" ht="50" x14ac:dyDescent="0.25">
      <c r="A100" s="96" t="s">
        <v>108</v>
      </c>
      <c r="B100" s="44">
        <f>INDEX(Lookups!C:C,MATCH(A100,Lookups!B:B,0))*F100</f>
        <v>0</v>
      </c>
      <c r="C100" s="113" t="s">
        <v>45</v>
      </c>
      <c r="D100" s="114">
        <v>3</v>
      </c>
      <c r="E100" s="115" t="s">
        <v>57</v>
      </c>
      <c r="F100" s="93"/>
      <c r="G100" s="89">
        <f>F100*D100</f>
        <v>0</v>
      </c>
      <c r="H100" s="91" t="s">
        <v>116</v>
      </c>
      <c r="I100" s="3"/>
      <c r="J100" s="3"/>
      <c r="K100" s="3"/>
      <c r="L100" s="3"/>
      <c r="M100" s="3"/>
      <c r="N100" s="3"/>
      <c r="O100" s="3"/>
      <c r="P100" s="3"/>
      <c r="Q100" s="3"/>
      <c r="R100" s="3"/>
      <c r="S100" s="3"/>
      <c r="T100" s="3"/>
      <c r="U100" s="3"/>
      <c r="V100" s="3"/>
      <c r="W100" s="3"/>
    </row>
    <row r="101" spans="1:23" s="10" customFormat="1" ht="13" x14ac:dyDescent="0.25">
      <c r="A101" s="25"/>
      <c r="B101" s="60"/>
      <c r="C101" s="60"/>
      <c r="D101" s="60"/>
      <c r="E101" s="60"/>
      <c r="F101" s="26" t="s">
        <v>102</v>
      </c>
      <c r="G101" s="102"/>
      <c r="H101" s="27"/>
      <c r="I101" s="3"/>
      <c r="J101" s="3"/>
      <c r="K101" s="3"/>
      <c r="L101" s="3"/>
      <c r="M101" s="3"/>
      <c r="N101" s="3"/>
      <c r="O101" s="3"/>
      <c r="P101" s="3"/>
      <c r="Q101" s="3"/>
      <c r="R101" s="3"/>
      <c r="S101" s="3"/>
      <c r="T101" s="3"/>
      <c r="U101" s="3"/>
      <c r="V101" s="3"/>
      <c r="W101" s="3"/>
    </row>
    <row r="102" spans="1:23" s="10" customFormat="1" ht="21.65" customHeight="1" x14ac:dyDescent="0.25">
      <c r="A102" s="96" t="s">
        <v>28</v>
      </c>
      <c r="B102" s="44">
        <f>INDEX(Lookups!C:C,MATCH(A102,Lookups!B:B,0))*F102</f>
        <v>0</v>
      </c>
      <c r="C102" s="112" t="s">
        <v>106</v>
      </c>
      <c r="D102" s="116">
        <v>200</v>
      </c>
      <c r="E102" s="52" t="s">
        <v>54</v>
      </c>
      <c r="F102" s="93"/>
      <c r="G102" s="89">
        <f>F102*D102</f>
        <v>0</v>
      </c>
      <c r="H102" s="179" t="s">
        <v>117</v>
      </c>
      <c r="I102" s="3"/>
      <c r="J102" s="3"/>
      <c r="K102" s="3"/>
      <c r="L102" s="3"/>
      <c r="M102" s="3"/>
      <c r="N102" s="3"/>
      <c r="O102" s="3"/>
      <c r="P102" s="3"/>
      <c r="Q102" s="3"/>
      <c r="R102" s="3"/>
      <c r="S102" s="3"/>
      <c r="T102" s="3"/>
      <c r="U102" s="3"/>
      <c r="V102" s="3"/>
      <c r="W102" s="3"/>
    </row>
    <row r="103" spans="1:23" s="10" customFormat="1" ht="21.65" customHeight="1" x14ac:dyDescent="0.25">
      <c r="A103" s="96" t="s">
        <v>29</v>
      </c>
      <c r="B103" s="44">
        <f>INDEX(Lookups!C:C,MATCH(A103,Lookups!B:B,0))*F103</f>
        <v>0</v>
      </c>
      <c r="C103" s="112" t="s">
        <v>106</v>
      </c>
      <c r="D103" s="111">
        <v>200</v>
      </c>
      <c r="E103" s="52" t="s">
        <v>54</v>
      </c>
      <c r="F103" s="93"/>
      <c r="G103" s="89">
        <f>F103*D103</f>
        <v>0</v>
      </c>
      <c r="H103" s="167"/>
      <c r="I103" s="3"/>
      <c r="J103" s="3"/>
      <c r="K103" s="3"/>
      <c r="L103" s="3"/>
      <c r="M103" s="3"/>
      <c r="N103" s="3"/>
      <c r="O103" s="3"/>
      <c r="P103" s="3"/>
      <c r="Q103" s="3"/>
      <c r="R103" s="3"/>
      <c r="S103" s="3"/>
      <c r="T103" s="3"/>
      <c r="U103" s="3"/>
      <c r="V103" s="3"/>
      <c r="W103" s="3"/>
    </row>
    <row r="104" spans="1:23" s="10" customFormat="1" ht="21.65" customHeight="1" x14ac:dyDescent="0.25">
      <c r="A104" s="96" t="s">
        <v>30</v>
      </c>
      <c r="B104" s="44">
        <f>INDEX(Lookups!C:C,MATCH(A104,Lookups!B:B,0))*F104</f>
        <v>0</v>
      </c>
      <c r="C104" s="112" t="s">
        <v>106</v>
      </c>
      <c r="D104" s="111">
        <v>150</v>
      </c>
      <c r="E104" s="52" t="s">
        <v>54</v>
      </c>
      <c r="F104" s="93"/>
      <c r="G104" s="89">
        <f>F104*D104</f>
        <v>0</v>
      </c>
      <c r="H104" s="167"/>
      <c r="I104" s="3"/>
      <c r="J104" s="3"/>
      <c r="K104" s="3"/>
      <c r="L104" s="3"/>
      <c r="M104" s="3"/>
      <c r="N104" s="3"/>
      <c r="O104" s="3"/>
      <c r="P104" s="3"/>
      <c r="Q104" s="3"/>
      <c r="R104" s="3"/>
      <c r="S104" s="3"/>
      <c r="T104" s="3"/>
      <c r="U104" s="3"/>
      <c r="V104" s="3"/>
      <c r="W104" s="3"/>
    </row>
    <row r="105" spans="1:23" s="10" customFormat="1" ht="21.65" customHeight="1" thickBot="1" x14ac:dyDescent="0.3">
      <c r="A105" s="117" t="s">
        <v>31</v>
      </c>
      <c r="B105" s="44">
        <f>INDEX(Lookups!C:C,MATCH(A105,Lookups!B:B,0))*F105</f>
        <v>0</v>
      </c>
      <c r="C105" s="112" t="s">
        <v>106</v>
      </c>
      <c r="D105" s="111">
        <v>60</v>
      </c>
      <c r="E105" s="52" t="s">
        <v>54</v>
      </c>
      <c r="F105" s="99"/>
      <c r="G105" s="104">
        <f>F105*D105</f>
        <v>0</v>
      </c>
      <c r="H105" s="168"/>
      <c r="I105" s="3"/>
      <c r="J105" s="3"/>
      <c r="K105" s="3"/>
      <c r="L105" s="3"/>
      <c r="M105" s="3"/>
      <c r="N105" s="3"/>
      <c r="O105" s="3"/>
      <c r="P105" s="3"/>
      <c r="Q105" s="3"/>
      <c r="R105" s="3"/>
      <c r="S105" s="3"/>
      <c r="T105" s="3"/>
      <c r="U105" s="3"/>
      <c r="V105" s="3"/>
      <c r="W105" s="3"/>
    </row>
    <row r="106" spans="1:23" s="14" customFormat="1" ht="13.5" hidden="1" thickBot="1" x14ac:dyDescent="0.3">
      <c r="A106" s="17" t="s">
        <v>3</v>
      </c>
      <c r="B106" s="21"/>
      <c r="C106" s="21"/>
      <c r="D106" s="21"/>
      <c r="E106" s="21"/>
      <c r="F106" s="12"/>
      <c r="G106" s="103"/>
      <c r="H106" s="18"/>
      <c r="I106" s="13"/>
      <c r="J106" s="13"/>
      <c r="K106" s="13"/>
      <c r="L106" s="13"/>
      <c r="M106" s="13"/>
      <c r="N106" s="13"/>
      <c r="O106" s="13"/>
      <c r="P106" s="13"/>
      <c r="Q106" s="13"/>
      <c r="R106" s="13"/>
      <c r="S106" s="13"/>
      <c r="T106" s="13"/>
      <c r="U106" s="13"/>
      <c r="V106" s="13"/>
      <c r="W106" s="13"/>
    </row>
    <row r="107" spans="1:23" s="14" customFormat="1" ht="26" hidden="1" x14ac:dyDescent="0.25">
      <c r="A107" s="25"/>
      <c r="B107" s="58"/>
      <c r="C107" s="58"/>
      <c r="D107" s="58"/>
      <c r="E107" s="58"/>
      <c r="F107" s="23" t="s">
        <v>103</v>
      </c>
      <c r="G107" s="108"/>
      <c r="H107" s="27"/>
      <c r="I107" s="13"/>
      <c r="J107" s="13"/>
      <c r="K107" s="13"/>
      <c r="L107" s="13"/>
      <c r="M107" s="13"/>
      <c r="N107" s="13"/>
      <c r="O107" s="13"/>
      <c r="P107" s="13"/>
      <c r="Q107" s="13"/>
      <c r="R107" s="13"/>
      <c r="S107" s="13"/>
      <c r="T107" s="13"/>
      <c r="U107" s="13"/>
      <c r="V107" s="13"/>
      <c r="W107" s="13"/>
    </row>
    <row r="108" spans="1:23" s="14" customFormat="1" ht="62.5" hidden="1" x14ac:dyDescent="0.25">
      <c r="A108" s="119" t="s">
        <v>4</v>
      </c>
      <c r="B108" s="120"/>
      <c r="C108" s="120" t="s">
        <v>107</v>
      </c>
      <c r="D108" s="114">
        <v>175</v>
      </c>
      <c r="E108" s="51" t="s">
        <v>55</v>
      </c>
      <c r="F108" s="100"/>
      <c r="G108" s="106">
        <f>F108*D108</f>
        <v>0</v>
      </c>
      <c r="H108" s="92" t="s">
        <v>109</v>
      </c>
      <c r="I108" s="13"/>
      <c r="J108" s="13"/>
      <c r="K108" s="13"/>
      <c r="L108" s="13"/>
      <c r="M108" s="13"/>
      <c r="N108" s="13"/>
      <c r="O108" s="13"/>
      <c r="P108" s="13"/>
      <c r="Q108" s="13"/>
      <c r="R108" s="13"/>
      <c r="S108" s="13"/>
      <c r="T108" s="13"/>
      <c r="U108" s="13"/>
      <c r="V108" s="13"/>
      <c r="W108" s="13"/>
    </row>
    <row r="109" spans="1:23" s="10" customFormat="1" ht="13" hidden="1" x14ac:dyDescent="0.25">
      <c r="A109" s="25"/>
      <c r="B109" s="60"/>
      <c r="C109" s="60"/>
      <c r="D109" s="60"/>
      <c r="E109" s="60"/>
      <c r="F109" s="26" t="s">
        <v>102</v>
      </c>
      <c r="G109" s="102"/>
      <c r="H109" s="27"/>
      <c r="I109" s="3"/>
      <c r="J109" s="3"/>
      <c r="K109" s="3"/>
      <c r="L109" s="3"/>
      <c r="M109" s="3"/>
      <c r="N109" s="3"/>
      <c r="O109" s="3"/>
      <c r="P109" s="3"/>
      <c r="Q109" s="3"/>
      <c r="R109" s="3"/>
      <c r="S109" s="3"/>
      <c r="T109" s="3"/>
      <c r="U109" s="3"/>
      <c r="V109" s="3"/>
      <c r="W109" s="3"/>
    </row>
    <row r="110" spans="1:23" s="14" customFormat="1" ht="60" hidden="1" customHeight="1" x14ac:dyDescent="0.25">
      <c r="A110" s="90" t="s">
        <v>5</v>
      </c>
      <c r="B110" s="109"/>
      <c r="C110" s="40" t="s">
        <v>93</v>
      </c>
      <c r="D110" s="57">
        <v>500</v>
      </c>
      <c r="E110" s="41" t="s">
        <v>54</v>
      </c>
      <c r="F110" s="93"/>
      <c r="G110" s="89">
        <f>F110*D110</f>
        <v>0</v>
      </c>
      <c r="H110" s="177" t="s">
        <v>110</v>
      </c>
      <c r="I110" s="13"/>
      <c r="J110" s="13"/>
      <c r="K110" s="13"/>
      <c r="L110" s="13"/>
      <c r="M110" s="13"/>
      <c r="N110" s="13"/>
      <c r="O110" s="13"/>
      <c r="P110" s="13"/>
      <c r="Q110" s="13"/>
      <c r="R110" s="13"/>
      <c r="S110" s="13"/>
      <c r="T110" s="13"/>
      <c r="U110" s="13"/>
      <c r="V110" s="13"/>
      <c r="W110" s="13"/>
    </row>
    <row r="111" spans="1:23" s="14" customFormat="1" ht="60" hidden="1" customHeight="1" thickBot="1" x14ac:dyDescent="0.3">
      <c r="A111" s="121" t="s">
        <v>35</v>
      </c>
      <c r="B111" s="122"/>
      <c r="C111" s="40" t="s">
        <v>93</v>
      </c>
      <c r="D111" s="49">
        <v>500</v>
      </c>
      <c r="E111" s="41" t="s">
        <v>54</v>
      </c>
      <c r="F111" s="93"/>
      <c r="G111" s="89">
        <f>F111*D111</f>
        <v>0</v>
      </c>
      <c r="H111" s="176"/>
      <c r="I111" s="13"/>
      <c r="J111" s="13"/>
      <c r="K111" s="13"/>
      <c r="L111" s="13"/>
      <c r="M111" s="13"/>
      <c r="N111" s="13"/>
      <c r="O111" s="13"/>
      <c r="P111" s="13"/>
      <c r="Q111" s="13"/>
      <c r="R111" s="13"/>
      <c r="S111" s="13"/>
      <c r="T111" s="13"/>
      <c r="U111" s="13"/>
      <c r="V111" s="13"/>
      <c r="W111" s="13"/>
    </row>
    <row r="112" spans="1:23" s="14" customFormat="1" ht="13.5" hidden="1" thickBot="1" x14ac:dyDescent="0.3">
      <c r="A112" s="30" t="s">
        <v>99</v>
      </c>
      <c r="B112" s="21"/>
      <c r="C112" s="21"/>
      <c r="D112" s="21"/>
      <c r="E112" s="21"/>
      <c r="F112" s="12"/>
      <c r="G112" s="105"/>
      <c r="H112" s="18"/>
      <c r="I112" s="13"/>
      <c r="J112" s="13"/>
      <c r="K112" s="13"/>
      <c r="L112" s="13"/>
      <c r="M112" s="13"/>
      <c r="N112" s="13"/>
      <c r="O112" s="13"/>
      <c r="P112" s="13"/>
      <c r="Q112" s="13"/>
      <c r="R112" s="13"/>
      <c r="S112" s="13"/>
      <c r="T112" s="13"/>
      <c r="U112" s="13"/>
      <c r="V112" s="13"/>
      <c r="W112" s="13"/>
    </row>
    <row r="113" spans="1:23" s="14" customFormat="1" ht="102" hidden="1" customHeight="1" thickBot="1" x14ac:dyDescent="0.3">
      <c r="A113" s="123" t="s">
        <v>101</v>
      </c>
      <c r="B113" s="56"/>
      <c r="C113" s="42"/>
      <c r="D113" s="57">
        <v>100</v>
      </c>
      <c r="E113" s="43" t="s">
        <v>100</v>
      </c>
      <c r="F113" s="39"/>
      <c r="G113" s="101">
        <f>F113*D113</f>
        <v>0</v>
      </c>
      <c r="H113" s="92" t="s">
        <v>118</v>
      </c>
      <c r="I113" s="13"/>
      <c r="J113" s="13"/>
      <c r="K113" s="13"/>
      <c r="L113" s="13"/>
      <c r="M113" s="13"/>
      <c r="N113" s="13"/>
      <c r="O113" s="13"/>
      <c r="P113" s="13"/>
      <c r="Q113" s="13"/>
      <c r="R113" s="13"/>
      <c r="S113" s="13"/>
      <c r="T113" s="13"/>
      <c r="U113" s="13"/>
      <c r="V113" s="13"/>
      <c r="W113" s="13"/>
    </row>
    <row r="114" spans="1:23" s="14" customFormat="1" ht="13.5" hidden="1" thickBot="1" x14ac:dyDescent="0.3">
      <c r="A114" s="30" t="s">
        <v>68</v>
      </c>
      <c r="B114" s="21"/>
      <c r="C114" s="21"/>
      <c r="D114" s="21"/>
      <c r="E114" s="21"/>
      <c r="F114" s="12"/>
      <c r="G114" s="105"/>
      <c r="H114" s="18"/>
      <c r="I114" s="13"/>
      <c r="J114" s="13"/>
      <c r="K114" s="13"/>
      <c r="L114" s="13"/>
      <c r="M114" s="13"/>
      <c r="N114" s="13"/>
      <c r="O114" s="13"/>
      <c r="P114" s="13"/>
      <c r="Q114" s="13"/>
      <c r="R114" s="13"/>
      <c r="S114" s="13"/>
      <c r="T114" s="13"/>
      <c r="U114" s="13"/>
      <c r="V114" s="13"/>
      <c r="W114" s="13"/>
    </row>
    <row r="115" spans="1:23" s="14" customFormat="1" ht="70.900000000000006" hidden="1" customHeight="1" x14ac:dyDescent="0.25">
      <c r="A115" s="123" t="s">
        <v>69</v>
      </c>
      <c r="B115" s="56"/>
      <c r="C115" s="42" t="s">
        <v>98</v>
      </c>
      <c r="D115" s="57">
        <v>25</v>
      </c>
      <c r="E115" s="43" t="s">
        <v>54</v>
      </c>
      <c r="F115" s="39"/>
      <c r="G115" s="101">
        <f>F115*D115</f>
        <v>0</v>
      </c>
      <c r="H115" s="124" t="s">
        <v>119</v>
      </c>
      <c r="I115" s="13"/>
      <c r="J115" s="13"/>
      <c r="K115" s="13"/>
      <c r="L115" s="13"/>
      <c r="M115" s="13"/>
      <c r="N115" s="13"/>
      <c r="O115" s="13"/>
      <c r="P115" s="13"/>
      <c r="Q115" s="13"/>
      <c r="R115" s="13"/>
      <c r="S115" s="13"/>
      <c r="T115" s="13"/>
      <c r="U115" s="13"/>
      <c r="V115" s="13"/>
      <c r="W115" s="13"/>
    </row>
    <row r="116" spans="1:23" s="14" customFormat="1" ht="50" hidden="1" x14ac:dyDescent="0.25">
      <c r="A116" s="90" t="s">
        <v>120</v>
      </c>
      <c r="B116" s="42"/>
      <c r="C116" s="42" t="s">
        <v>98</v>
      </c>
      <c r="D116" s="111">
        <v>101</v>
      </c>
      <c r="E116" s="41" t="s">
        <v>54</v>
      </c>
      <c r="F116" s="100"/>
      <c r="G116" s="106">
        <f>F116*D116</f>
        <v>0</v>
      </c>
      <c r="H116" s="125" t="s">
        <v>121</v>
      </c>
      <c r="I116" s="13"/>
      <c r="J116" s="13"/>
      <c r="K116" s="13"/>
      <c r="L116" s="13"/>
      <c r="M116" s="13"/>
      <c r="N116" s="13"/>
      <c r="O116" s="13"/>
      <c r="P116" s="13"/>
      <c r="Q116" s="13"/>
      <c r="R116" s="13"/>
      <c r="S116" s="13"/>
      <c r="T116" s="13"/>
      <c r="U116" s="13"/>
      <c r="V116" s="13"/>
      <c r="W116" s="13"/>
    </row>
    <row r="117" spans="1:23" s="10" customFormat="1" ht="50.5" hidden="1" thickBot="1" x14ac:dyDescent="0.3">
      <c r="A117" s="90" t="s">
        <v>70</v>
      </c>
      <c r="B117" s="126"/>
      <c r="C117" s="42" t="s">
        <v>98</v>
      </c>
      <c r="D117" s="49">
        <v>10</v>
      </c>
      <c r="E117" s="48" t="s">
        <v>54</v>
      </c>
      <c r="F117" s="93"/>
      <c r="G117" s="89">
        <f>F117*D117</f>
        <v>0</v>
      </c>
      <c r="H117" s="98" t="s">
        <v>122</v>
      </c>
      <c r="I117" s="3"/>
      <c r="J117" s="3"/>
      <c r="K117" s="3"/>
      <c r="L117" s="3"/>
      <c r="M117" s="3"/>
      <c r="N117" s="3"/>
      <c r="O117" s="3"/>
      <c r="P117" s="3"/>
      <c r="Q117" s="3"/>
      <c r="R117" s="3"/>
      <c r="S117" s="3"/>
      <c r="T117" s="3"/>
      <c r="U117" s="3"/>
      <c r="V117" s="3"/>
      <c r="W117" s="3"/>
    </row>
    <row r="118" spans="1:23" ht="36" customHeight="1" thickBot="1" x14ac:dyDescent="0.3">
      <c r="A118" s="144" t="s">
        <v>169</v>
      </c>
      <c r="B118" s="163">
        <f>SUM(B15:B117)</f>
        <v>0</v>
      </c>
      <c r="C118" s="144" t="s">
        <v>170</v>
      </c>
      <c r="D118" s="160"/>
      <c r="E118" s="160"/>
      <c r="F118" s="160"/>
      <c r="G118" s="162">
        <f>SUM(G15:G117)</f>
        <v>0</v>
      </c>
      <c r="H118" s="32"/>
    </row>
    <row r="119" spans="1:23" ht="33" customHeight="1" thickBot="1" x14ac:dyDescent="0.3">
      <c r="A119" s="169" t="s">
        <v>41</v>
      </c>
      <c r="B119" s="170"/>
      <c r="C119" s="170"/>
      <c r="D119" s="170"/>
      <c r="E119" s="170"/>
      <c r="F119" s="170"/>
      <c r="G119" s="170"/>
      <c r="H119" s="171"/>
    </row>
    <row r="120" spans="1:23" x14ac:dyDescent="0.25">
      <c r="A120" s="33"/>
      <c r="B120" s="3"/>
      <c r="C120" s="3"/>
      <c r="D120" s="3"/>
      <c r="E120" s="3"/>
      <c r="F120" s="34"/>
      <c r="G120" s="3"/>
    </row>
    <row r="121" spans="1:23" s="38" customFormat="1" ht="21.65" customHeight="1" x14ac:dyDescent="0.25">
      <c r="A121" s="33"/>
      <c r="B121" s="3"/>
      <c r="C121" s="3"/>
      <c r="D121" s="3"/>
      <c r="E121" s="3"/>
      <c r="F121" s="34"/>
      <c r="G121" s="3"/>
      <c r="H121" s="37"/>
      <c r="I121" s="37"/>
      <c r="J121" s="37"/>
      <c r="K121" s="37"/>
      <c r="L121" s="37"/>
      <c r="M121" s="37"/>
      <c r="N121" s="37"/>
      <c r="O121" s="37"/>
      <c r="P121" s="37"/>
      <c r="Q121" s="37"/>
      <c r="R121" s="37"/>
      <c r="S121" s="37"/>
      <c r="T121" s="37"/>
      <c r="U121" s="37"/>
      <c r="V121" s="37"/>
      <c r="W121" s="37"/>
    </row>
    <row r="122" spans="1:23" ht="45" customHeight="1" x14ac:dyDescent="0.25">
      <c r="A122" s="33"/>
      <c r="B122" s="3"/>
      <c r="C122" s="3"/>
      <c r="D122" s="3"/>
      <c r="E122" s="3"/>
      <c r="F122" s="34"/>
      <c r="G122" s="3"/>
      <c r="H122" s="69"/>
    </row>
    <row r="123" spans="1:23" ht="32.5" customHeight="1" x14ac:dyDescent="0.25">
      <c r="A123" s="33"/>
      <c r="B123" s="3"/>
      <c r="C123" s="3"/>
      <c r="D123" s="3"/>
      <c r="E123" s="3"/>
      <c r="F123" s="34"/>
      <c r="G123" s="3"/>
    </row>
    <row r="124" spans="1:23" x14ac:dyDescent="0.25">
      <c r="A124" s="33"/>
      <c r="B124" s="3"/>
      <c r="C124" s="3"/>
      <c r="D124" s="3"/>
      <c r="E124" s="3"/>
      <c r="F124" s="34"/>
      <c r="G124" s="3"/>
    </row>
    <row r="125" spans="1:23" x14ac:dyDescent="0.25">
      <c r="A125" s="33"/>
      <c r="B125" s="3"/>
      <c r="C125" s="3"/>
      <c r="D125" s="3"/>
      <c r="E125" s="3"/>
      <c r="F125" s="34"/>
      <c r="G125" s="3"/>
    </row>
    <row r="126" spans="1:23" x14ac:dyDescent="0.25">
      <c r="A126" s="33"/>
      <c r="B126" s="3"/>
      <c r="C126" s="3"/>
      <c r="D126" s="3"/>
      <c r="E126" s="3"/>
      <c r="F126" s="34"/>
      <c r="G126" s="3"/>
    </row>
    <row r="127" spans="1:23" x14ac:dyDescent="0.25">
      <c r="A127" s="33"/>
      <c r="B127" s="3"/>
      <c r="C127" s="3"/>
      <c r="D127" s="3"/>
      <c r="E127" s="3"/>
      <c r="F127" s="34"/>
      <c r="G127" s="3"/>
    </row>
    <row r="128" spans="1:23" x14ac:dyDescent="0.25">
      <c r="A128" s="33"/>
      <c r="B128" s="3"/>
      <c r="C128" s="3"/>
      <c r="D128" s="3"/>
      <c r="E128" s="3"/>
      <c r="F128" s="34"/>
      <c r="G128" s="3"/>
    </row>
    <row r="129" spans="1:7" x14ac:dyDescent="0.25">
      <c r="A129" s="33"/>
      <c r="B129" s="3"/>
      <c r="C129" s="3"/>
      <c r="D129" s="3"/>
      <c r="E129" s="3"/>
      <c r="F129" s="34"/>
      <c r="G129" s="3"/>
    </row>
    <row r="130" spans="1:7" x14ac:dyDescent="0.25">
      <c r="A130" s="33"/>
      <c r="B130" s="3"/>
      <c r="C130" s="3"/>
      <c r="D130" s="3"/>
      <c r="E130" s="3"/>
      <c r="F130" s="34"/>
      <c r="G130" s="3"/>
    </row>
    <row r="131" spans="1:7" x14ac:dyDescent="0.25">
      <c r="A131" s="33"/>
      <c r="B131" s="3"/>
      <c r="C131" s="3"/>
      <c r="D131" s="3"/>
      <c r="E131" s="3"/>
      <c r="F131" s="34"/>
      <c r="G131" s="3"/>
    </row>
    <row r="132" spans="1:7" x14ac:dyDescent="0.25">
      <c r="A132" s="33"/>
      <c r="B132" s="3"/>
      <c r="C132" s="3"/>
      <c r="D132" s="3"/>
      <c r="E132" s="3"/>
      <c r="F132" s="34"/>
      <c r="G132" s="3"/>
    </row>
    <row r="133" spans="1:7" x14ac:dyDescent="0.25">
      <c r="A133" s="33"/>
      <c r="B133" s="3"/>
      <c r="C133" s="3"/>
      <c r="D133" s="3"/>
      <c r="E133" s="3"/>
      <c r="F133" s="34"/>
      <c r="G133" s="3"/>
    </row>
    <row r="134" spans="1:7" x14ac:dyDescent="0.25">
      <c r="A134" s="33"/>
      <c r="B134" s="3"/>
      <c r="C134" s="3"/>
      <c r="D134" s="3"/>
      <c r="E134" s="3"/>
      <c r="F134" s="34"/>
      <c r="G134" s="3"/>
    </row>
    <row r="135" spans="1:7" x14ac:dyDescent="0.25">
      <c r="A135" s="33"/>
      <c r="B135" s="3"/>
      <c r="C135" s="3"/>
      <c r="D135" s="3"/>
      <c r="E135" s="3"/>
      <c r="F135" s="34"/>
      <c r="G135" s="3"/>
    </row>
    <row r="136" spans="1:7" x14ac:dyDescent="0.25">
      <c r="A136" s="33"/>
      <c r="B136" s="3"/>
      <c r="C136" s="3"/>
      <c r="D136" s="3"/>
      <c r="E136" s="3"/>
      <c r="F136" s="34"/>
      <c r="G136" s="3"/>
    </row>
    <row r="137" spans="1:7" x14ac:dyDescent="0.25">
      <c r="A137" s="33"/>
      <c r="B137" s="3"/>
      <c r="C137" s="3"/>
      <c r="D137" s="3"/>
      <c r="E137" s="3"/>
      <c r="F137" s="34"/>
      <c r="G137" s="3"/>
    </row>
    <row r="138" spans="1:7" x14ac:dyDescent="0.25">
      <c r="A138" s="33"/>
      <c r="B138" s="3"/>
      <c r="C138" s="3"/>
      <c r="D138" s="3"/>
      <c r="E138" s="3"/>
      <c r="F138" s="34"/>
      <c r="G138" s="3"/>
    </row>
    <row r="139" spans="1:7" x14ac:dyDescent="0.25">
      <c r="A139" s="33"/>
      <c r="B139" s="3"/>
      <c r="C139" s="3"/>
      <c r="D139" s="3"/>
      <c r="E139" s="3"/>
      <c r="F139" s="34"/>
      <c r="G139" s="3"/>
    </row>
    <row r="140" spans="1:7" x14ac:dyDescent="0.25">
      <c r="A140" s="33"/>
      <c r="B140" s="3"/>
      <c r="C140" s="3"/>
      <c r="D140" s="3"/>
      <c r="E140" s="3"/>
      <c r="F140" s="34"/>
      <c r="G140" s="3"/>
    </row>
    <row r="141" spans="1:7" x14ac:dyDescent="0.25">
      <c r="A141" s="33"/>
      <c r="B141" s="3"/>
      <c r="C141" s="3"/>
      <c r="D141" s="3"/>
      <c r="E141" s="3"/>
      <c r="F141" s="34"/>
      <c r="G141" s="3"/>
    </row>
    <row r="142" spans="1:7" x14ac:dyDescent="0.25">
      <c r="A142" s="33"/>
      <c r="B142" s="3"/>
      <c r="C142" s="3"/>
      <c r="D142" s="3"/>
      <c r="E142" s="3"/>
      <c r="F142" s="34"/>
      <c r="G142" s="3"/>
    </row>
    <row r="143" spans="1:7" x14ac:dyDescent="0.25">
      <c r="A143" s="33"/>
      <c r="B143" s="3"/>
      <c r="C143" s="3"/>
      <c r="D143" s="3"/>
      <c r="E143" s="3"/>
      <c r="F143" s="34"/>
      <c r="G143" s="3"/>
    </row>
    <row r="144" spans="1:7" x14ac:dyDescent="0.25">
      <c r="A144" s="33"/>
      <c r="B144" s="3"/>
      <c r="C144" s="3"/>
      <c r="D144" s="3"/>
      <c r="E144" s="3"/>
      <c r="F144" s="34"/>
      <c r="G144" s="3"/>
    </row>
    <row r="145" spans="1:7" x14ac:dyDescent="0.25">
      <c r="A145" s="33"/>
      <c r="B145" s="3"/>
      <c r="C145" s="3"/>
      <c r="D145" s="3"/>
      <c r="E145" s="3"/>
      <c r="F145" s="34"/>
      <c r="G145" s="3"/>
    </row>
    <row r="146" spans="1:7" x14ac:dyDescent="0.25">
      <c r="A146" s="33"/>
      <c r="B146" s="3"/>
      <c r="C146" s="3"/>
      <c r="D146" s="3"/>
      <c r="E146" s="3"/>
      <c r="F146" s="34"/>
      <c r="G146" s="3"/>
    </row>
    <row r="147" spans="1:7" x14ac:dyDescent="0.25">
      <c r="A147" s="33"/>
      <c r="B147" s="3"/>
      <c r="C147" s="3"/>
      <c r="D147" s="3"/>
      <c r="E147" s="3"/>
      <c r="F147" s="34"/>
      <c r="G147" s="3"/>
    </row>
    <row r="148" spans="1:7" x14ac:dyDescent="0.25">
      <c r="A148" s="33"/>
      <c r="B148" s="3"/>
      <c r="C148" s="3"/>
      <c r="D148" s="3"/>
      <c r="E148" s="3"/>
      <c r="F148" s="34"/>
      <c r="G148" s="3"/>
    </row>
    <row r="149" spans="1:7" x14ac:dyDescent="0.25">
      <c r="A149" s="33"/>
      <c r="B149" s="3"/>
      <c r="C149" s="3"/>
      <c r="D149" s="3"/>
      <c r="E149" s="3"/>
      <c r="F149" s="34"/>
      <c r="G149" s="3"/>
    </row>
    <row r="150" spans="1:7" x14ac:dyDescent="0.25">
      <c r="A150" s="33"/>
      <c r="B150" s="3"/>
      <c r="C150" s="3"/>
      <c r="D150" s="3"/>
      <c r="E150" s="3"/>
      <c r="F150" s="34"/>
      <c r="G150" s="3"/>
    </row>
    <row r="151" spans="1:7" x14ac:dyDescent="0.25">
      <c r="A151" s="33"/>
      <c r="B151" s="3"/>
      <c r="C151" s="3"/>
      <c r="D151" s="3"/>
      <c r="E151" s="3"/>
      <c r="F151" s="34"/>
      <c r="G151" s="3"/>
    </row>
    <row r="152" spans="1:7" x14ac:dyDescent="0.25">
      <c r="A152" s="33"/>
      <c r="B152" s="3"/>
      <c r="C152" s="3"/>
      <c r="D152" s="3"/>
      <c r="E152" s="3"/>
      <c r="F152" s="34"/>
      <c r="G152" s="3"/>
    </row>
    <row r="153" spans="1:7" x14ac:dyDescent="0.25">
      <c r="A153" s="33"/>
      <c r="B153" s="3"/>
      <c r="C153" s="3"/>
      <c r="D153" s="3"/>
      <c r="E153" s="3"/>
      <c r="F153" s="34"/>
      <c r="G153" s="3"/>
    </row>
    <row r="154" spans="1:7" x14ac:dyDescent="0.25">
      <c r="A154" s="33"/>
      <c r="B154" s="3"/>
      <c r="C154" s="3"/>
      <c r="D154" s="3"/>
      <c r="E154" s="3"/>
      <c r="F154" s="34"/>
      <c r="G154" s="3"/>
    </row>
    <row r="155" spans="1:7" x14ac:dyDescent="0.25">
      <c r="A155" s="33"/>
      <c r="B155" s="3"/>
      <c r="C155" s="3"/>
      <c r="D155" s="3"/>
      <c r="E155" s="3"/>
      <c r="F155" s="34"/>
      <c r="G155" s="3"/>
    </row>
    <row r="156" spans="1:7" x14ac:dyDescent="0.25">
      <c r="A156" s="33"/>
      <c r="B156" s="3"/>
      <c r="C156" s="3"/>
      <c r="D156" s="3"/>
      <c r="E156" s="3"/>
      <c r="F156" s="34"/>
      <c r="G156" s="3"/>
    </row>
    <row r="157" spans="1:7" x14ac:dyDescent="0.25">
      <c r="A157" s="33"/>
      <c r="B157" s="3"/>
      <c r="C157" s="3"/>
      <c r="D157" s="3"/>
      <c r="E157" s="3"/>
      <c r="F157" s="34"/>
      <c r="G157" s="3"/>
    </row>
    <row r="158" spans="1:7" x14ac:dyDescent="0.25">
      <c r="A158" s="33"/>
      <c r="B158" s="3"/>
      <c r="C158" s="3"/>
      <c r="D158" s="3"/>
      <c r="E158" s="3"/>
      <c r="F158" s="34"/>
      <c r="G158" s="3"/>
    </row>
    <row r="159" spans="1:7" x14ac:dyDescent="0.25">
      <c r="A159" s="33"/>
      <c r="B159" s="3"/>
      <c r="C159" s="3"/>
      <c r="D159" s="3"/>
      <c r="E159" s="3"/>
      <c r="F159" s="34"/>
      <c r="G159" s="3"/>
    </row>
    <row r="160" spans="1:7" x14ac:dyDescent="0.25">
      <c r="A160" s="33"/>
      <c r="B160" s="3"/>
      <c r="C160" s="3"/>
      <c r="D160" s="3"/>
      <c r="E160" s="3"/>
      <c r="F160" s="34"/>
      <c r="G160" s="3"/>
    </row>
    <row r="161" spans="1:7" x14ac:dyDescent="0.25">
      <c r="A161" s="33"/>
      <c r="B161" s="3"/>
      <c r="C161" s="3"/>
      <c r="D161" s="3"/>
      <c r="E161" s="3"/>
      <c r="F161" s="34"/>
      <c r="G161" s="3"/>
    </row>
    <row r="162" spans="1:7" x14ac:dyDescent="0.25">
      <c r="A162" s="33"/>
      <c r="B162" s="3"/>
      <c r="C162" s="3"/>
      <c r="D162" s="3"/>
      <c r="E162" s="3"/>
      <c r="F162" s="34"/>
      <c r="G162" s="3"/>
    </row>
    <row r="163" spans="1:7" x14ac:dyDescent="0.25">
      <c r="A163" s="33"/>
      <c r="B163" s="3"/>
      <c r="C163" s="3"/>
      <c r="D163" s="3"/>
      <c r="E163" s="3"/>
      <c r="F163" s="34"/>
      <c r="G163" s="3"/>
    </row>
    <row r="164" spans="1:7" x14ac:dyDescent="0.25">
      <c r="A164" s="33"/>
      <c r="B164" s="3"/>
      <c r="C164" s="3"/>
      <c r="D164" s="3"/>
      <c r="E164" s="3"/>
      <c r="F164" s="34"/>
      <c r="G164" s="3"/>
    </row>
    <row r="165" spans="1:7" x14ac:dyDescent="0.25">
      <c r="A165" s="33"/>
      <c r="B165" s="3"/>
      <c r="C165" s="3"/>
      <c r="D165" s="3"/>
      <c r="E165" s="3"/>
      <c r="F165" s="34"/>
      <c r="G165" s="3"/>
    </row>
    <row r="166" spans="1:7" x14ac:dyDescent="0.25">
      <c r="A166" s="33"/>
      <c r="B166" s="3"/>
      <c r="C166" s="3"/>
      <c r="D166" s="3"/>
      <c r="E166" s="3"/>
      <c r="F166" s="34"/>
      <c r="G166" s="3"/>
    </row>
    <row r="167" spans="1:7" x14ac:dyDescent="0.25">
      <c r="A167" s="33"/>
      <c r="B167" s="3"/>
      <c r="C167" s="3"/>
      <c r="D167" s="3"/>
      <c r="E167" s="3"/>
      <c r="F167" s="34"/>
      <c r="G167" s="3"/>
    </row>
    <row r="168" spans="1:7" x14ac:dyDescent="0.25">
      <c r="A168" s="33"/>
      <c r="B168" s="3"/>
      <c r="C168" s="3"/>
      <c r="D168" s="3"/>
      <c r="E168" s="3"/>
      <c r="F168" s="34"/>
      <c r="G168" s="3"/>
    </row>
    <row r="169" spans="1:7" x14ac:dyDescent="0.25">
      <c r="A169" s="33"/>
      <c r="B169" s="3"/>
      <c r="C169" s="3"/>
      <c r="D169" s="3"/>
      <c r="E169" s="3"/>
      <c r="F169" s="34"/>
      <c r="G169" s="3"/>
    </row>
    <row r="170" spans="1:7" x14ac:dyDescent="0.25">
      <c r="A170" s="33"/>
      <c r="B170" s="3"/>
      <c r="C170" s="3"/>
      <c r="D170" s="3"/>
      <c r="E170" s="3"/>
      <c r="F170" s="34"/>
      <c r="G170" s="3"/>
    </row>
    <row r="171" spans="1:7" x14ac:dyDescent="0.25">
      <c r="A171" s="33"/>
      <c r="B171" s="3"/>
      <c r="C171" s="3"/>
      <c r="D171" s="3"/>
      <c r="E171" s="3"/>
      <c r="F171" s="34"/>
      <c r="G171" s="3"/>
    </row>
    <row r="172" spans="1:7" x14ac:dyDescent="0.25">
      <c r="A172" s="33"/>
      <c r="B172" s="3"/>
      <c r="C172" s="3"/>
      <c r="D172" s="3"/>
      <c r="E172" s="3"/>
      <c r="F172" s="34"/>
      <c r="G172" s="3"/>
    </row>
    <row r="173" spans="1:7" x14ac:dyDescent="0.25">
      <c r="A173" s="33"/>
      <c r="B173" s="3"/>
      <c r="C173" s="3"/>
      <c r="D173" s="3"/>
      <c r="E173" s="3"/>
      <c r="F173" s="34"/>
      <c r="G173" s="3"/>
    </row>
    <row r="174" spans="1:7" x14ac:dyDescent="0.25">
      <c r="A174" s="33"/>
      <c r="B174" s="3"/>
      <c r="C174" s="3"/>
      <c r="D174" s="3"/>
      <c r="E174" s="3"/>
      <c r="F174" s="34"/>
      <c r="G174" s="3"/>
    </row>
    <row r="175" spans="1:7" x14ac:dyDescent="0.25">
      <c r="A175" s="33"/>
      <c r="B175" s="3"/>
      <c r="C175" s="3"/>
      <c r="D175" s="3"/>
      <c r="E175" s="3"/>
      <c r="F175" s="34"/>
      <c r="G175" s="3"/>
    </row>
    <row r="176" spans="1:7" x14ac:dyDescent="0.25">
      <c r="A176" s="33"/>
      <c r="B176" s="3"/>
      <c r="C176" s="3"/>
      <c r="D176" s="3"/>
      <c r="E176" s="3"/>
      <c r="F176" s="34"/>
      <c r="G176" s="3"/>
    </row>
    <row r="177" spans="1:7" x14ac:dyDescent="0.25">
      <c r="A177" s="33"/>
      <c r="B177" s="3"/>
      <c r="C177" s="3"/>
      <c r="D177" s="3"/>
      <c r="E177" s="3"/>
      <c r="F177" s="34"/>
      <c r="G177" s="3"/>
    </row>
    <row r="178" spans="1:7" x14ac:dyDescent="0.25">
      <c r="A178" s="33"/>
      <c r="B178" s="3"/>
      <c r="C178" s="3"/>
      <c r="D178" s="3"/>
      <c r="E178" s="3"/>
      <c r="F178" s="34"/>
      <c r="G178" s="3"/>
    </row>
    <row r="179" spans="1:7" x14ac:dyDescent="0.25">
      <c r="A179" s="33"/>
      <c r="B179" s="3"/>
      <c r="C179" s="3"/>
      <c r="D179" s="3"/>
      <c r="E179" s="3"/>
      <c r="F179" s="34"/>
      <c r="G179" s="3"/>
    </row>
    <row r="180" spans="1:7" x14ac:dyDescent="0.25">
      <c r="A180" s="33"/>
      <c r="B180" s="3"/>
      <c r="C180" s="3"/>
      <c r="D180" s="3"/>
      <c r="E180" s="3"/>
      <c r="F180" s="34"/>
      <c r="G180" s="3"/>
    </row>
    <row r="181" spans="1:7" x14ac:dyDescent="0.25">
      <c r="A181" s="33"/>
      <c r="B181" s="3"/>
      <c r="C181" s="3"/>
      <c r="D181" s="3"/>
      <c r="E181" s="3"/>
      <c r="F181" s="34"/>
      <c r="G181" s="3"/>
    </row>
    <row r="182" spans="1:7" x14ac:dyDescent="0.25">
      <c r="A182" s="33"/>
      <c r="B182" s="3"/>
      <c r="C182" s="3"/>
      <c r="D182" s="3"/>
      <c r="E182" s="3"/>
      <c r="F182" s="34"/>
      <c r="G182" s="3"/>
    </row>
    <row r="183" spans="1:7" x14ac:dyDescent="0.25">
      <c r="A183" s="33"/>
      <c r="B183" s="3"/>
      <c r="C183" s="3"/>
      <c r="D183" s="3"/>
      <c r="E183" s="3"/>
      <c r="F183" s="34"/>
      <c r="G183" s="3"/>
    </row>
    <row r="184" spans="1:7" x14ac:dyDescent="0.25">
      <c r="A184" s="33"/>
      <c r="B184" s="3"/>
      <c r="C184" s="3"/>
      <c r="D184" s="3"/>
      <c r="E184" s="3"/>
      <c r="F184" s="34"/>
      <c r="G184" s="3"/>
    </row>
    <row r="185" spans="1:7" x14ac:dyDescent="0.25">
      <c r="A185" s="33"/>
      <c r="B185" s="3"/>
      <c r="C185" s="3"/>
      <c r="D185" s="3"/>
      <c r="E185" s="3"/>
      <c r="F185" s="34"/>
      <c r="G185" s="3"/>
    </row>
    <row r="186" spans="1:7" x14ac:dyDescent="0.25">
      <c r="A186" s="33"/>
      <c r="B186" s="3"/>
      <c r="C186" s="3"/>
      <c r="D186" s="3"/>
      <c r="E186" s="3"/>
      <c r="F186" s="34"/>
      <c r="G186" s="3"/>
    </row>
    <row r="187" spans="1:7" x14ac:dyDescent="0.25">
      <c r="A187" s="33"/>
      <c r="B187" s="3"/>
      <c r="C187" s="3"/>
      <c r="D187" s="3"/>
      <c r="E187" s="3"/>
      <c r="F187" s="34"/>
      <c r="G187" s="3"/>
    </row>
    <row r="188" spans="1:7" x14ac:dyDescent="0.25">
      <c r="A188" s="33"/>
      <c r="B188" s="3"/>
      <c r="C188" s="3"/>
      <c r="D188" s="3"/>
      <c r="E188" s="3"/>
      <c r="F188" s="34"/>
      <c r="G188" s="3"/>
    </row>
    <row r="189" spans="1:7" x14ac:dyDescent="0.25">
      <c r="A189" s="33"/>
      <c r="B189" s="3"/>
      <c r="C189" s="3"/>
      <c r="D189" s="3"/>
      <c r="E189" s="3"/>
      <c r="F189" s="34"/>
      <c r="G189" s="3"/>
    </row>
    <row r="190" spans="1:7" x14ac:dyDescent="0.25">
      <c r="A190" s="33"/>
      <c r="B190" s="3"/>
      <c r="C190" s="3"/>
      <c r="D190" s="3"/>
      <c r="E190" s="3"/>
      <c r="F190" s="34"/>
      <c r="G190" s="3"/>
    </row>
    <row r="191" spans="1:7" x14ac:dyDescent="0.25">
      <c r="A191" s="33"/>
      <c r="B191" s="3"/>
      <c r="C191" s="3"/>
      <c r="D191" s="3"/>
      <c r="E191" s="3"/>
      <c r="F191" s="34"/>
      <c r="G191" s="3"/>
    </row>
    <row r="192" spans="1:7" x14ac:dyDescent="0.25">
      <c r="A192" s="33"/>
      <c r="B192" s="3"/>
      <c r="C192" s="3"/>
      <c r="D192" s="3"/>
      <c r="E192" s="3"/>
      <c r="F192" s="34"/>
      <c r="G192" s="3"/>
    </row>
    <row r="193" spans="1:7" x14ac:dyDescent="0.25">
      <c r="A193" s="33"/>
      <c r="B193" s="3"/>
      <c r="C193" s="3"/>
      <c r="D193" s="3"/>
      <c r="E193" s="3"/>
      <c r="F193" s="34"/>
      <c r="G193" s="3"/>
    </row>
    <row r="194" spans="1:7" x14ac:dyDescent="0.25">
      <c r="A194" s="33"/>
      <c r="B194" s="3"/>
      <c r="C194" s="3"/>
      <c r="D194" s="3"/>
      <c r="E194" s="3"/>
      <c r="F194" s="34"/>
      <c r="G194" s="3"/>
    </row>
    <row r="195" spans="1:7" x14ac:dyDescent="0.25">
      <c r="A195" s="33"/>
      <c r="B195" s="3"/>
      <c r="C195" s="3"/>
      <c r="D195" s="3"/>
      <c r="E195" s="3"/>
      <c r="F195" s="34"/>
      <c r="G195" s="3"/>
    </row>
    <row r="196" spans="1:7" x14ac:dyDescent="0.25">
      <c r="A196" s="33"/>
      <c r="B196" s="3"/>
      <c r="C196" s="3"/>
      <c r="D196" s="3"/>
      <c r="E196" s="3"/>
      <c r="F196" s="34"/>
      <c r="G196" s="3"/>
    </row>
    <row r="197" spans="1:7" x14ac:dyDescent="0.25">
      <c r="A197" s="33"/>
      <c r="B197" s="3"/>
      <c r="C197" s="3"/>
      <c r="D197" s="3"/>
      <c r="E197" s="3"/>
      <c r="F197" s="34"/>
      <c r="G197" s="3"/>
    </row>
    <row r="198" spans="1:7" x14ac:dyDescent="0.25">
      <c r="A198" s="33"/>
      <c r="B198" s="3"/>
      <c r="C198" s="3"/>
      <c r="D198" s="3"/>
      <c r="E198" s="3"/>
      <c r="F198" s="34"/>
      <c r="G198" s="3"/>
    </row>
    <row r="199" spans="1:7" x14ac:dyDescent="0.25">
      <c r="A199" s="33"/>
      <c r="B199" s="3"/>
      <c r="C199" s="3"/>
      <c r="D199" s="3"/>
      <c r="E199" s="3"/>
      <c r="F199" s="34"/>
      <c r="G199" s="3"/>
    </row>
    <row r="200" spans="1:7" x14ac:dyDescent="0.25">
      <c r="A200" s="33"/>
      <c r="B200" s="3"/>
      <c r="C200" s="3"/>
      <c r="D200" s="3"/>
      <c r="E200" s="3"/>
      <c r="F200" s="34"/>
      <c r="G200" s="3"/>
    </row>
    <row r="201" spans="1:7" x14ac:dyDescent="0.25">
      <c r="A201" s="33"/>
      <c r="B201" s="3"/>
      <c r="C201" s="3"/>
      <c r="D201" s="3"/>
      <c r="E201" s="3"/>
      <c r="F201" s="34"/>
      <c r="G201" s="3"/>
    </row>
    <row r="202" spans="1:7" x14ac:dyDescent="0.25">
      <c r="A202" s="33"/>
      <c r="B202" s="3"/>
      <c r="C202" s="3"/>
      <c r="D202" s="3"/>
      <c r="E202" s="3"/>
      <c r="F202" s="34"/>
      <c r="G202" s="3"/>
    </row>
    <row r="203" spans="1:7" x14ac:dyDescent="0.25">
      <c r="A203" s="33"/>
      <c r="B203" s="3"/>
      <c r="C203" s="3"/>
      <c r="D203" s="3"/>
      <c r="E203" s="3"/>
      <c r="F203" s="34"/>
      <c r="G203" s="3"/>
    </row>
    <row r="204" spans="1:7" x14ac:dyDescent="0.25">
      <c r="A204" s="33"/>
      <c r="B204" s="3"/>
      <c r="C204" s="3"/>
      <c r="D204" s="3"/>
      <c r="E204" s="3"/>
      <c r="F204" s="34"/>
      <c r="G204" s="3"/>
    </row>
    <row r="205" spans="1:7" x14ac:dyDescent="0.25">
      <c r="A205" s="33"/>
      <c r="B205" s="3"/>
      <c r="C205" s="3"/>
      <c r="D205" s="3"/>
      <c r="E205" s="3"/>
      <c r="F205" s="34"/>
      <c r="G205" s="3"/>
    </row>
    <row r="206" spans="1:7" x14ac:dyDescent="0.25">
      <c r="A206" s="33"/>
      <c r="B206" s="3"/>
      <c r="C206" s="3"/>
      <c r="D206" s="3"/>
      <c r="E206" s="3"/>
      <c r="F206" s="34"/>
      <c r="G206" s="3"/>
    </row>
    <row r="207" spans="1:7" x14ac:dyDescent="0.25">
      <c r="A207" s="33"/>
      <c r="B207" s="3"/>
      <c r="C207" s="3"/>
      <c r="D207" s="3"/>
      <c r="E207" s="3"/>
      <c r="F207" s="34"/>
      <c r="G207" s="3"/>
    </row>
    <row r="208" spans="1:7" x14ac:dyDescent="0.25">
      <c r="A208" s="33"/>
      <c r="B208" s="3"/>
      <c r="C208" s="3"/>
      <c r="D208" s="3"/>
      <c r="E208" s="3"/>
      <c r="F208" s="34"/>
      <c r="G208" s="3"/>
    </row>
    <row r="209" spans="1:7" x14ac:dyDescent="0.25">
      <c r="A209" s="33"/>
      <c r="B209" s="3"/>
      <c r="C209" s="3"/>
      <c r="D209" s="3"/>
      <c r="E209" s="3"/>
      <c r="F209" s="34"/>
      <c r="G209" s="3"/>
    </row>
    <row r="210" spans="1:7" x14ac:dyDescent="0.25">
      <c r="A210" s="33"/>
      <c r="B210" s="3"/>
      <c r="C210" s="3"/>
      <c r="D210" s="3"/>
      <c r="E210" s="3"/>
      <c r="F210" s="34"/>
      <c r="G210" s="3"/>
    </row>
    <row r="211" spans="1:7" x14ac:dyDescent="0.25">
      <c r="A211" s="33"/>
      <c r="B211" s="3"/>
      <c r="C211" s="3"/>
      <c r="D211" s="3"/>
      <c r="E211" s="3"/>
      <c r="F211" s="34"/>
      <c r="G211" s="3"/>
    </row>
    <row r="212" spans="1:7" x14ac:dyDescent="0.25">
      <c r="A212" s="33"/>
      <c r="B212" s="3"/>
      <c r="C212" s="3"/>
      <c r="D212" s="3"/>
      <c r="E212" s="3"/>
      <c r="F212" s="34"/>
      <c r="G212" s="3"/>
    </row>
    <row r="213" spans="1:7" x14ac:dyDescent="0.25">
      <c r="A213" s="33"/>
      <c r="B213" s="3"/>
      <c r="C213" s="3"/>
      <c r="D213" s="3"/>
      <c r="E213" s="3"/>
      <c r="F213" s="34"/>
      <c r="G213" s="3"/>
    </row>
    <row r="214" spans="1:7" x14ac:dyDescent="0.25">
      <c r="A214" s="33"/>
      <c r="B214" s="3"/>
      <c r="C214" s="3"/>
      <c r="D214" s="3"/>
      <c r="E214" s="3"/>
      <c r="F214" s="34"/>
      <c r="G214" s="3"/>
    </row>
    <row r="215" spans="1:7" x14ac:dyDescent="0.25">
      <c r="A215" s="33"/>
      <c r="B215" s="3"/>
      <c r="C215" s="3"/>
      <c r="D215" s="3"/>
      <c r="E215" s="3"/>
      <c r="F215" s="34"/>
      <c r="G215" s="3"/>
    </row>
    <row r="216" spans="1:7" x14ac:dyDescent="0.25">
      <c r="A216" s="33"/>
      <c r="B216" s="3"/>
      <c r="C216" s="3"/>
      <c r="D216" s="3"/>
      <c r="E216" s="3"/>
      <c r="F216" s="34"/>
      <c r="G216" s="3"/>
    </row>
    <row r="217" spans="1:7" x14ac:dyDescent="0.25">
      <c r="A217" s="33"/>
      <c r="B217" s="3"/>
      <c r="C217" s="3"/>
      <c r="D217" s="3"/>
      <c r="E217" s="3"/>
      <c r="F217" s="34"/>
      <c r="G217" s="3"/>
    </row>
    <row r="218" spans="1:7" x14ac:dyDescent="0.25">
      <c r="A218" s="33"/>
      <c r="B218" s="3"/>
      <c r="C218" s="3"/>
      <c r="D218" s="3"/>
      <c r="E218" s="3"/>
      <c r="F218" s="34"/>
      <c r="G218" s="3"/>
    </row>
    <row r="219" spans="1:7" x14ac:dyDescent="0.25">
      <c r="A219" s="33"/>
      <c r="B219" s="3"/>
      <c r="C219" s="3"/>
      <c r="D219" s="3"/>
      <c r="E219" s="3"/>
      <c r="F219" s="34"/>
      <c r="G219" s="3"/>
    </row>
    <row r="220" spans="1:7" x14ac:dyDescent="0.25">
      <c r="A220" s="33"/>
      <c r="B220" s="3"/>
      <c r="C220" s="3"/>
      <c r="D220" s="3"/>
      <c r="E220" s="3"/>
      <c r="F220" s="34"/>
      <c r="G220" s="3"/>
    </row>
    <row r="221" spans="1:7" x14ac:dyDescent="0.25">
      <c r="A221" s="33"/>
      <c r="B221" s="3"/>
      <c r="C221" s="3"/>
      <c r="D221" s="3"/>
      <c r="E221" s="3"/>
      <c r="F221" s="34"/>
      <c r="G221" s="3"/>
    </row>
    <row r="222" spans="1:7" x14ac:dyDescent="0.25">
      <c r="A222" s="33"/>
      <c r="B222" s="3"/>
      <c r="C222" s="3"/>
      <c r="D222" s="3"/>
      <c r="E222" s="3"/>
      <c r="F222" s="34"/>
      <c r="G222" s="3"/>
    </row>
    <row r="223" spans="1:7" x14ac:dyDescent="0.25">
      <c r="A223" s="33"/>
      <c r="B223" s="3"/>
      <c r="C223" s="3"/>
      <c r="D223" s="3"/>
      <c r="E223" s="3"/>
      <c r="F223" s="34"/>
      <c r="G223" s="3"/>
    </row>
    <row r="224" spans="1:7" x14ac:dyDescent="0.25">
      <c r="A224" s="33"/>
      <c r="B224" s="3"/>
      <c r="C224" s="3"/>
      <c r="D224" s="3"/>
      <c r="E224" s="3"/>
      <c r="F224" s="34"/>
      <c r="G224" s="3"/>
    </row>
    <row r="225" spans="1:7" x14ac:dyDescent="0.25">
      <c r="A225" s="33"/>
      <c r="B225" s="3"/>
      <c r="C225" s="3"/>
      <c r="D225" s="3"/>
      <c r="E225" s="3"/>
      <c r="F225" s="34"/>
      <c r="G225" s="3"/>
    </row>
    <row r="226" spans="1:7" x14ac:dyDescent="0.25">
      <c r="A226" s="33"/>
      <c r="B226" s="3"/>
      <c r="C226" s="3"/>
      <c r="D226" s="3"/>
      <c r="E226" s="3"/>
      <c r="F226" s="34"/>
      <c r="G226" s="3"/>
    </row>
    <row r="227" spans="1:7" x14ac:dyDescent="0.25">
      <c r="A227" s="33"/>
      <c r="B227" s="3"/>
      <c r="C227" s="3"/>
      <c r="D227" s="3"/>
      <c r="E227" s="3"/>
      <c r="F227" s="34"/>
      <c r="G227" s="3"/>
    </row>
    <row r="228" spans="1:7" x14ac:dyDescent="0.25">
      <c r="A228" s="33"/>
      <c r="B228" s="3"/>
      <c r="C228" s="3"/>
      <c r="D228" s="3"/>
      <c r="E228" s="3"/>
      <c r="F228" s="34"/>
      <c r="G228" s="3"/>
    </row>
    <row r="229" spans="1:7" x14ac:dyDescent="0.25">
      <c r="A229" s="33"/>
      <c r="B229" s="3"/>
      <c r="C229" s="3"/>
      <c r="D229" s="3"/>
      <c r="E229" s="3"/>
      <c r="F229" s="34"/>
      <c r="G229" s="3"/>
    </row>
    <row r="230" spans="1:7" x14ac:dyDescent="0.25">
      <c r="A230" s="33"/>
      <c r="B230" s="3"/>
      <c r="C230" s="3"/>
      <c r="D230" s="3"/>
      <c r="E230" s="3"/>
      <c r="F230" s="34"/>
      <c r="G230" s="3"/>
    </row>
    <row r="231" spans="1:7" x14ac:dyDescent="0.25">
      <c r="A231" s="33"/>
      <c r="B231" s="3"/>
      <c r="C231" s="3"/>
      <c r="D231" s="3"/>
      <c r="E231" s="3"/>
      <c r="F231" s="34"/>
      <c r="G231" s="3"/>
    </row>
    <row r="232" spans="1:7" x14ac:dyDescent="0.25">
      <c r="A232" s="33"/>
      <c r="B232" s="3"/>
      <c r="C232" s="3"/>
      <c r="D232" s="3"/>
      <c r="E232" s="3"/>
      <c r="F232" s="34"/>
      <c r="G232" s="3"/>
    </row>
    <row r="233" spans="1:7" x14ac:dyDescent="0.25">
      <c r="A233" s="33"/>
      <c r="B233" s="3"/>
      <c r="C233" s="3"/>
      <c r="D233" s="3"/>
      <c r="E233" s="3"/>
      <c r="F233" s="34"/>
      <c r="G233" s="3"/>
    </row>
    <row r="234" spans="1:7" x14ac:dyDescent="0.25">
      <c r="A234" s="33"/>
      <c r="B234" s="3"/>
      <c r="C234" s="3"/>
      <c r="D234" s="3"/>
      <c r="E234" s="3"/>
      <c r="F234" s="34"/>
      <c r="G234" s="3"/>
    </row>
    <row r="235" spans="1:7" x14ac:dyDescent="0.25">
      <c r="A235" s="33"/>
      <c r="B235" s="3"/>
      <c r="C235" s="3"/>
      <c r="D235" s="3"/>
      <c r="E235" s="3"/>
      <c r="F235" s="34"/>
      <c r="G235" s="3"/>
    </row>
    <row r="236" spans="1:7" x14ac:dyDescent="0.25">
      <c r="A236" s="33"/>
      <c r="B236" s="3"/>
      <c r="C236" s="3"/>
      <c r="D236" s="3"/>
      <c r="E236" s="3"/>
      <c r="F236" s="34"/>
      <c r="G236" s="3"/>
    </row>
    <row r="237" spans="1:7" x14ac:dyDescent="0.25">
      <c r="A237" s="33"/>
      <c r="B237" s="3"/>
      <c r="C237" s="3"/>
      <c r="D237" s="3"/>
      <c r="E237" s="3"/>
      <c r="F237" s="34"/>
      <c r="G237" s="3"/>
    </row>
    <row r="238" spans="1:7" x14ac:dyDescent="0.25">
      <c r="A238" s="33"/>
      <c r="B238" s="3"/>
      <c r="C238" s="3"/>
      <c r="D238" s="3"/>
      <c r="E238" s="3"/>
      <c r="F238" s="34"/>
      <c r="G238" s="3"/>
    </row>
    <row r="239" spans="1:7" x14ac:dyDescent="0.25">
      <c r="A239" s="33"/>
      <c r="B239" s="3"/>
      <c r="C239" s="3"/>
      <c r="D239" s="3"/>
      <c r="E239" s="3"/>
      <c r="F239" s="34"/>
      <c r="G239" s="3"/>
    </row>
    <row r="240" spans="1:7" x14ac:dyDescent="0.25">
      <c r="A240" s="33"/>
      <c r="B240" s="3"/>
      <c r="C240" s="3"/>
      <c r="D240" s="3"/>
      <c r="E240" s="3"/>
      <c r="F240" s="34"/>
      <c r="G240" s="3"/>
    </row>
    <row r="241" spans="1:7" x14ac:dyDescent="0.25">
      <c r="A241" s="33"/>
      <c r="B241" s="3"/>
      <c r="C241" s="3"/>
      <c r="D241" s="3"/>
      <c r="E241" s="3"/>
      <c r="F241" s="34"/>
      <c r="G241" s="3"/>
    </row>
    <row r="242" spans="1:7" x14ac:dyDescent="0.25">
      <c r="A242" s="33"/>
      <c r="B242" s="3"/>
      <c r="C242" s="3"/>
      <c r="D242" s="3"/>
      <c r="E242" s="3"/>
      <c r="F242" s="34"/>
      <c r="G242" s="3"/>
    </row>
    <row r="243" spans="1:7" x14ac:dyDescent="0.25">
      <c r="A243" s="33"/>
      <c r="B243" s="3"/>
      <c r="C243" s="3"/>
      <c r="D243" s="3"/>
      <c r="E243" s="3"/>
      <c r="F243" s="34"/>
      <c r="G243" s="3"/>
    </row>
    <row r="244" spans="1:7" x14ac:dyDescent="0.25">
      <c r="A244" s="33"/>
      <c r="B244" s="3"/>
      <c r="C244" s="3"/>
      <c r="D244" s="3"/>
      <c r="E244" s="3"/>
      <c r="F244" s="34"/>
      <c r="G244" s="3"/>
    </row>
    <row r="245" spans="1:7" x14ac:dyDescent="0.25">
      <c r="A245" s="33"/>
      <c r="B245" s="3"/>
      <c r="C245" s="3"/>
      <c r="D245" s="3"/>
      <c r="E245" s="3"/>
      <c r="F245" s="34"/>
      <c r="G245" s="3"/>
    </row>
    <row r="246" spans="1:7" x14ac:dyDescent="0.25">
      <c r="A246" s="33"/>
      <c r="B246" s="3"/>
      <c r="C246" s="3"/>
      <c r="D246" s="3"/>
      <c r="E246" s="3"/>
      <c r="F246" s="34"/>
      <c r="G246" s="3"/>
    </row>
    <row r="247" spans="1:7" x14ac:dyDescent="0.25">
      <c r="A247" s="33"/>
      <c r="B247" s="3"/>
      <c r="C247" s="3"/>
      <c r="D247" s="3"/>
      <c r="E247" s="3"/>
      <c r="F247" s="34"/>
      <c r="G247" s="3"/>
    </row>
    <row r="248" spans="1:7" x14ac:dyDescent="0.25">
      <c r="A248" s="33"/>
      <c r="B248" s="3"/>
      <c r="C248" s="3"/>
      <c r="D248" s="3"/>
      <c r="E248" s="3"/>
      <c r="F248" s="34"/>
      <c r="G248" s="3"/>
    </row>
    <row r="249" spans="1:7" x14ac:dyDescent="0.25">
      <c r="A249" s="33"/>
      <c r="B249" s="3"/>
      <c r="C249" s="3"/>
      <c r="D249" s="3"/>
      <c r="E249" s="3"/>
      <c r="F249" s="34"/>
      <c r="G249" s="3"/>
    </row>
    <row r="250" spans="1:7" x14ac:dyDescent="0.25">
      <c r="A250" s="33"/>
      <c r="B250" s="3"/>
      <c r="C250" s="3"/>
      <c r="D250" s="3"/>
      <c r="E250" s="3"/>
      <c r="F250" s="34"/>
      <c r="G250" s="3"/>
    </row>
    <row r="251" spans="1:7" x14ac:dyDescent="0.25">
      <c r="A251" s="33"/>
      <c r="B251" s="3"/>
      <c r="C251" s="3"/>
      <c r="D251" s="3"/>
      <c r="E251" s="3"/>
      <c r="F251" s="34"/>
      <c r="G251" s="3"/>
    </row>
    <row r="252" spans="1:7" x14ac:dyDescent="0.25">
      <c r="A252" s="33"/>
      <c r="B252" s="3"/>
      <c r="C252" s="3"/>
      <c r="D252" s="3"/>
      <c r="E252" s="3"/>
      <c r="F252" s="34"/>
      <c r="G252" s="3"/>
    </row>
    <row r="253" spans="1:7" x14ac:dyDescent="0.25">
      <c r="A253" s="33"/>
      <c r="B253" s="3"/>
      <c r="C253" s="3"/>
      <c r="D253" s="3"/>
      <c r="E253" s="3"/>
      <c r="F253" s="34"/>
      <c r="G253" s="3"/>
    </row>
    <row r="254" spans="1:7" x14ac:dyDescent="0.25">
      <c r="A254" s="33"/>
      <c r="B254" s="3"/>
      <c r="C254" s="3"/>
      <c r="D254" s="3"/>
      <c r="E254" s="3"/>
      <c r="F254" s="34"/>
      <c r="G254" s="3"/>
    </row>
    <row r="255" spans="1:7" x14ac:dyDescent="0.25">
      <c r="A255" s="33"/>
      <c r="B255" s="3"/>
      <c r="C255" s="3"/>
      <c r="D255" s="3"/>
      <c r="E255" s="3"/>
      <c r="F255" s="34"/>
      <c r="G255" s="3"/>
    </row>
    <row r="256" spans="1:7" x14ac:dyDescent="0.25">
      <c r="A256" s="33"/>
      <c r="B256" s="3"/>
      <c r="C256" s="3"/>
      <c r="D256" s="3"/>
      <c r="E256" s="3"/>
      <c r="F256" s="34"/>
      <c r="G256" s="3"/>
    </row>
    <row r="257" spans="1:7" x14ac:dyDescent="0.25">
      <c r="A257" s="33"/>
      <c r="B257" s="3"/>
      <c r="C257" s="3"/>
      <c r="D257" s="3"/>
      <c r="E257" s="3"/>
      <c r="F257" s="34"/>
      <c r="G257" s="3"/>
    </row>
    <row r="258" spans="1:7" x14ac:dyDescent="0.25">
      <c r="A258" s="33"/>
      <c r="B258" s="3"/>
      <c r="C258" s="3"/>
      <c r="D258" s="3"/>
      <c r="E258" s="3"/>
      <c r="F258" s="34"/>
      <c r="G258" s="3"/>
    </row>
    <row r="259" spans="1:7" x14ac:dyDescent="0.25">
      <c r="A259" s="33"/>
      <c r="B259" s="3"/>
      <c r="C259" s="3"/>
      <c r="D259" s="3"/>
      <c r="E259" s="3"/>
      <c r="F259" s="34"/>
      <c r="G259" s="3"/>
    </row>
    <row r="260" spans="1:7" x14ac:dyDescent="0.25">
      <c r="A260" s="33"/>
      <c r="B260" s="3"/>
      <c r="C260" s="3"/>
      <c r="D260" s="3"/>
      <c r="E260" s="3"/>
      <c r="F260" s="34"/>
      <c r="G260" s="3"/>
    </row>
    <row r="261" spans="1:7" x14ac:dyDescent="0.25">
      <c r="A261" s="33"/>
      <c r="B261" s="3"/>
      <c r="C261" s="3"/>
      <c r="D261" s="3"/>
      <c r="E261" s="3"/>
      <c r="F261" s="34"/>
      <c r="G261" s="3"/>
    </row>
    <row r="262" spans="1:7" x14ac:dyDescent="0.25">
      <c r="A262" s="33"/>
      <c r="B262" s="3"/>
      <c r="C262" s="3"/>
      <c r="D262" s="3"/>
      <c r="E262" s="3"/>
      <c r="F262" s="34"/>
      <c r="G262" s="3"/>
    </row>
    <row r="263" spans="1:7" x14ac:dyDescent="0.25">
      <c r="A263" s="33"/>
      <c r="B263" s="3"/>
      <c r="C263" s="3"/>
      <c r="D263" s="3"/>
      <c r="E263" s="3"/>
      <c r="F263" s="34"/>
      <c r="G263" s="3"/>
    </row>
    <row r="264" spans="1:7" x14ac:dyDescent="0.25">
      <c r="A264" s="33"/>
      <c r="B264" s="3"/>
      <c r="C264" s="3"/>
      <c r="D264" s="3"/>
      <c r="E264" s="3"/>
      <c r="F264" s="34"/>
      <c r="G264" s="3"/>
    </row>
    <row r="265" spans="1:7" x14ac:dyDescent="0.25">
      <c r="A265" s="33"/>
      <c r="B265" s="3"/>
      <c r="C265" s="3"/>
      <c r="D265" s="3"/>
      <c r="E265" s="3"/>
      <c r="F265" s="34"/>
      <c r="G265" s="3"/>
    </row>
    <row r="266" spans="1:7" x14ac:dyDescent="0.25">
      <c r="A266" s="33"/>
      <c r="B266" s="3"/>
      <c r="C266" s="3"/>
      <c r="D266" s="3"/>
      <c r="E266" s="3"/>
      <c r="F266" s="34"/>
      <c r="G266" s="3"/>
    </row>
    <row r="267" spans="1:7" x14ac:dyDescent="0.25">
      <c r="A267" s="33"/>
      <c r="B267" s="3"/>
      <c r="C267" s="3"/>
      <c r="D267" s="3"/>
      <c r="E267" s="3"/>
      <c r="F267" s="34"/>
      <c r="G267" s="3"/>
    </row>
    <row r="268" spans="1:7" x14ac:dyDescent="0.25">
      <c r="A268" s="33"/>
      <c r="B268" s="3"/>
      <c r="C268" s="3"/>
      <c r="D268" s="3"/>
      <c r="E268" s="3"/>
      <c r="F268" s="34"/>
      <c r="G268" s="3"/>
    </row>
    <row r="269" spans="1:7" x14ac:dyDescent="0.25">
      <c r="A269" s="33"/>
      <c r="B269" s="3"/>
      <c r="C269" s="3"/>
      <c r="D269" s="3"/>
      <c r="E269" s="3"/>
      <c r="F269" s="34"/>
      <c r="G269" s="3"/>
    </row>
    <row r="270" spans="1:7" x14ac:dyDescent="0.25">
      <c r="A270" s="33"/>
      <c r="B270" s="3"/>
      <c r="C270" s="3"/>
      <c r="D270" s="3"/>
      <c r="E270" s="3"/>
      <c r="F270" s="34"/>
      <c r="G270" s="3"/>
    </row>
    <row r="271" spans="1:7" x14ac:dyDescent="0.25">
      <c r="A271" s="33"/>
      <c r="B271" s="3"/>
      <c r="C271" s="3"/>
      <c r="D271" s="3"/>
      <c r="E271" s="3"/>
      <c r="F271" s="34"/>
      <c r="G271" s="3"/>
    </row>
    <row r="272" spans="1:7" x14ac:dyDescent="0.25">
      <c r="A272" s="33"/>
      <c r="B272" s="3"/>
      <c r="C272" s="3"/>
      <c r="D272" s="3"/>
      <c r="E272" s="3"/>
      <c r="F272" s="34"/>
      <c r="G272" s="3"/>
    </row>
    <row r="273" spans="1:7" x14ac:dyDescent="0.25">
      <c r="A273" s="33"/>
      <c r="B273" s="3"/>
      <c r="C273" s="3"/>
      <c r="D273" s="3"/>
      <c r="E273" s="3"/>
      <c r="F273" s="34"/>
      <c r="G273" s="3"/>
    </row>
    <row r="274" spans="1:7" x14ac:dyDescent="0.25">
      <c r="A274" s="33"/>
      <c r="B274" s="3"/>
      <c r="C274" s="3"/>
      <c r="D274" s="3"/>
      <c r="E274" s="3"/>
      <c r="F274" s="34"/>
      <c r="G274" s="3"/>
    </row>
    <row r="275" spans="1:7" x14ac:dyDescent="0.25">
      <c r="A275" s="33"/>
      <c r="B275" s="3"/>
      <c r="C275" s="3"/>
      <c r="D275" s="3"/>
      <c r="E275" s="3"/>
      <c r="F275" s="34"/>
      <c r="G275" s="3"/>
    </row>
    <row r="276" spans="1:7" x14ac:dyDescent="0.25">
      <c r="A276" s="33"/>
      <c r="B276" s="3"/>
      <c r="C276" s="3"/>
      <c r="D276" s="3"/>
      <c r="E276" s="3"/>
      <c r="F276" s="34"/>
      <c r="G276" s="3"/>
    </row>
    <row r="277" spans="1:7" x14ac:dyDescent="0.25">
      <c r="A277" s="33"/>
      <c r="B277" s="3"/>
      <c r="C277" s="3"/>
      <c r="D277" s="3"/>
      <c r="E277" s="3"/>
      <c r="F277" s="34"/>
      <c r="G277" s="3"/>
    </row>
    <row r="278" spans="1:7" x14ac:dyDescent="0.25">
      <c r="A278" s="33"/>
      <c r="B278" s="3"/>
      <c r="C278" s="3"/>
      <c r="D278" s="3"/>
      <c r="E278" s="3"/>
      <c r="F278" s="34"/>
      <c r="G278" s="3"/>
    </row>
    <row r="279" spans="1:7" x14ac:dyDescent="0.25">
      <c r="A279" s="33"/>
      <c r="B279" s="3"/>
      <c r="C279" s="3"/>
      <c r="D279" s="3"/>
      <c r="E279" s="3"/>
      <c r="F279" s="34"/>
      <c r="G279" s="3"/>
    </row>
    <row r="280" spans="1:7" x14ac:dyDescent="0.25">
      <c r="A280" s="33"/>
      <c r="B280" s="3"/>
      <c r="C280" s="3"/>
      <c r="D280" s="3"/>
      <c r="E280" s="3"/>
      <c r="F280" s="34"/>
      <c r="G280" s="3"/>
    </row>
    <row r="281" spans="1:7" x14ac:dyDescent="0.25">
      <c r="A281" s="33"/>
      <c r="B281" s="3"/>
      <c r="C281" s="3"/>
      <c r="D281" s="3"/>
      <c r="E281" s="3"/>
      <c r="F281" s="34"/>
      <c r="G281" s="3"/>
    </row>
    <row r="282" spans="1:7" x14ac:dyDescent="0.25">
      <c r="A282" s="33"/>
      <c r="B282" s="3"/>
      <c r="C282" s="3"/>
      <c r="D282" s="3"/>
      <c r="E282" s="3"/>
      <c r="F282" s="34"/>
      <c r="G282" s="3"/>
    </row>
    <row r="283" spans="1:7" x14ac:dyDescent="0.25">
      <c r="A283" s="33"/>
      <c r="B283" s="3"/>
      <c r="C283" s="3"/>
      <c r="D283" s="3"/>
      <c r="E283" s="3"/>
      <c r="F283" s="34"/>
      <c r="G283" s="3"/>
    </row>
    <row r="284" spans="1:7" x14ac:dyDescent="0.25">
      <c r="A284" s="33"/>
      <c r="B284" s="3"/>
      <c r="C284" s="3"/>
      <c r="D284" s="3"/>
      <c r="E284" s="3"/>
      <c r="F284" s="34"/>
      <c r="G284" s="3"/>
    </row>
    <row r="285" spans="1:7" x14ac:dyDescent="0.25">
      <c r="A285" s="33"/>
      <c r="B285" s="3"/>
      <c r="C285" s="3"/>
      <c r="D285" s="3"/>
      <c r="E285" s="3"/>
      <c r="F285" s="34"/>
      <c r="G285" s="3"/>
    </row>
    <row r="286" spans="1:7" x14ac:dyDescent="0.25">
      <c r="A286" s="33"/>
      <c r="B286" s="3"/>
      <c r="C286" s="3"/>
      <c r="D286" s="3"/>
      <c r="E286" s="3"/>
      <c r="F286" s="34"/>
      <c r="G286" s="3"/>
    </row>
    <row r="287" spans="1:7" x14ac:dyDescent="0.25">
      <c r="A287" s="33"/>
      <c r="B287" s="3"/>
      <c r="C287" s="3"/>
      <c r="D287" s="3"/>
      <c r="E287" s="3"/>
      <c r="F287" s="34"/>
      <c r="G287" s="3"/>
    </row>
    <row r="288" spans="1:7" x14ac:dyDescent="0.25">
      <c r="A288" s="33"/>
      <c r="B288" s="3"/>
      <c r="C288" s="3"/>
      <c r="D288" s="3"/>
      <c r="E288" s="3"/>
      <c r="F288" s="34"/>
      <c r="G288" s="3"/>
    </row>
    <row r="289" spans="1:7" x14ac:dyDescent="0.25">
      <c r="A289" s="33"/>
      <c r="B289" s="3"/>
      <c r="C289" s="3"/>
      <c r="D289" s="3"/>
      <c r="E289" s="3"/>
      <c r="F289" s="34"/>
      <c r="G289" s="3"/>
    </row>
    <row r="290" spans="1:7" x14ac:dyDescent="0.25">
      <c r="A290" s="33"/>
      <c r="B290" s="3"/>
      <c r="C290" s="3"/>
      <c r="D290" s="3"/>
      <c r="E290" s="3"/>
      <c r="F290" s="34"/>
      <c r="G290" s="3"/>
    </row>
    <row r="291" spans="1:7" x14ac:dyDescent="0.25">
      <c r="A291" s="33"/>
      <c r="B291" s="3"/>
      <c r="C291" s="3"/>
      <c r="D291" s="3"/>
      <c r="E291" s="3"/>
      <c r="F291" s="34"/>
      <c r="G291" s="3"/>
    </row>
    <row r="292" spans="1:7" x14ac:dyDescent="0.25">
      <c r="A292" s="33"/>
      <c r="B292" s="3"/>
      <c r="C292" s="3"/>
      <c r="D292" s="3"/>
      <c r="E292" s="3"/>
      <c r="F292" s="34"/>
      <c r="G292" s="3"/>
    </row>
    <row r="293" spans="1:7" x14ac:dyDescent="0.25">
      <c r="A293" s="33"/>
      <c r="B293" s="3"/>
      <c r="C293" s="3"/>
      <c r="D293" s="3"/>
      <c r="E293" s="3"/>
      <c r="F293" s="34"/>
      <c r="G293" s="3"/>
    </row>
    <row r="294" spans="1:7" x14ac:dyDescent="0.25">
      <c r="A294" s="33"/>
      <c r="B294" s="3"/>
      <c r="C294" s="3"/>
      <c r="D294" s="3"/>
      <c r="E294" s="3"/>
      <c r="F294" s="34"/>
      <c r="G294" s="3"/>
    </row>
    <row r="295" spans="1:7" x14ac:dyDescent="0.25">
      <c r="A295" s="33"/>
      <c r="B295" s="3"/>
      <c r="C295" s="3"/>
      <c r="D295" s="3"/>
      <c r="E295" s="3"/>
      <c r="F295" s="34"/>
      <c r="G295" s="3"/>
    </row>
    <row r="296" spans="1:7" x14ac:dyDescent="0.25">
      <c r="A296" s="33"/>
      <c r="B296" s="3"/>
      <c r="C296" s="3"/>
      <c r="D296" s="3"/>
      <c r="E296" s="3"/>
      <c r="F296" s="34"/>
      <c r="G296" s="3"/>
    </row>
    <row r="297" spans="1:7" x14ac:dyDescent="0.25">
      <c r="A297" s="33"/>
      <c r="B297" s="3"/>
      <c r="C297" s="3"/>
      <c r="D297" s="3"/>
      <c r="E297" s="3"/>
      <c r="F297" s="34"/>
      <c r="G297" s="3"/>
    </row>
    <row r="298" spans="1:7" x14ac:dyDescent="0.25">
      <c r="A298" s="33"/>
      <c r="B298" s="3"/>
      <c r="C298" s="3"/>
      <c r="D298" s="3"/>
      <c r="E298" s="3"/>
      <c r="F298" s="34"/>
      <c r="G298" s="3"/>
    </row>
    <row r="299" spans="1:7" x14ac:dyDescent="0.25">
      <c r="A299" s="33"/>
      <c r="B299" s="3"/>
      <c r="C299" s="3"/>
      <c r="D299" s="3"/>
      <c r="E299" s="3"/>
      <c r="F299" s="34"/>
      <c r="G299" s="3"/>
    </row>
    <row r="300" spans="1:7" x14ac:dyDescent="0.25">
      <c r="A300" s="33"/>
      <c r="B300" s="3"/>
      <c r="C300" s="3"/>
      <c r="D300" s="3"/>
      <c r="E300" s="3"/>
      <c r="F300" s="34"/>
      <c r="G300" s="3"/>
    </row>
    <row r="301" spans="1:7" x14ac:dyDescent="0.25">
      <c r="A301" s="33"/>
      <c r="B301" s="3"/>
      <c r="C301" s="3"/>
      <c r="D301" s="3"/>
      <c r="E301" s="3"/>
      <c r="F301" s="34"/>
      <c r="G301" s="3"/>
    </row>
    <row r="302" spans="1:7" x14ac:dyDescent="0.25">
      <c r="A302" s="33"/>
      <c r="B302" s="3"/>
      <c r="C302" s="3"/>
      <c r="D302" s="3"/>
      <c r="E302" s="3"/>
      <c r="F302" s="34"/>
      <c r="G302" s="3"/>
    </row>
    <row r="303" spans="1:7" x14ac:dyDescent="0.25">
      <c r="A303" s="33"/>
      <c r="B303" s="3"/>
      <c r="C303" s="3"/>
      <c r="D303" s="3"/>
      <c r="E303" s="3"/>
      <c r="F303" s="34"/>
      <c r="G303" s="3"/>
    </row>
    <row r="304" spans="1:7" x14ac:dyDescent="0.25">
      <c r="A304" s="33"/>
      <c r="B304" s="3"/>
      <c r="C304" s="3"/>
      <c r="D304" s="3"/>
      <c r="E304" s="3"/>
      <c r="F304" s="34"/>
      <c r="G304" s="3"/>
    </row>
    <row r="305" spans="1:7" x14ac:dyDescent="0.25">
      <c r="A305" s="33"/>
      <c r="B305" s="3"/>
      <c r="C305" s="3"/>
      <c r="D305" s="3"/>
      <c r="E305" s="3"/>
      <c r="F305" s="34"/>
      <c r="G305" s="3"/>
    </row>
    <row r="306" spans="1:7" x14ac:dyDescent="0.25">
      <c r="A306" s="33"/>
      <c r="B306" s="3"/>
      <c r="C306" s="3"/>
      <c r="D306" s="3"/>
      <c r="E306" s="3"/>
      <c r="F306" s="34"/>
      <c r="G306" s="3"/>
    </row>
  </sheetData>
  <sheetProtection algorithmName="SHA-512" hashValue="XSan8sE1EmsOONfpKOQ/v13DhpLqgb0OI8l2VvAJPROoSrDPIoUUJLVLBK3/fxBzxcrRsiSztiQmXilmCwnZlw==" saltValue="Je692GCbDOsbAYsvJap3sg==" spinCount="100000" sheet="1" selectLockedCells="1"/>
  <mergeCells count="21">
    <mergeCell ref="E2:F2"/>
    <mergeCell ref="E4:F4"/>
    <mergeCell ref="E6:F6"/>
    <mergeCell ref="B2:D2"/>
    <mergeCell ref="B6:D6"/>
    <mergeCell ref="B4:D5"/>
    <mergeCell ref="E8:F8"/>
    <mergeCell ref="A8:A12"/>
    <mergeCell ref="B8:D8"/>
    <mergeCell ref="B7:G7"/>
    <mergeCell ref="B10:D10"/>
    <mergeCell ref="E10:F10"/>
    <mergeCell ref="H21:H23"/>
    <mergeCell ref="A119:H119"/>
    <mergeCell ref="H26:H31"/>
    <mergeCell ref="H34:H57"/>
    <mergeCell ref="H63:H86"/>
    <mergeCell ref="H92:H98"/>
    <mergeCell ref="H102:H105"/>
    <mergeCell ref="H110:H111"/>
    <mergeCell ref="H87:H88"/>
  </mergeCells>
  <dataValidations count="1">
    <dataValidation type="list" allowBlank="1" showInputMessage="1" showErrorMessage="1" sqref="F61 F24" xr:uid="{F0BF6918-B257-44A3-87F0-A659982415D0}">
      <formula1>"Eligible, Not Eligible"</formula1>
    </dataValidation>
  </dataValidations>
  <printOptions horizontalCentered="1"/>
  <pageMargins left="0.7" right="0.7" top="0.75" bottom="0.75" header="0.3" footer="0.3"/>
  <pageSetup paperSize="17" scale="45" fitToHeight="0" orientation="portrait" r:id="rId1"/>
  <headerFooter>
    <oddHeader>&amp;LEnergySmart HVAC Estimator</oddHeader>
    <oddFooter>&amp;CPage &amp;P of &amp;N</oddFooter>
  </headerFooter>
  <rowBreaks count="1" manualBreakCount="1">
    <brk id="11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EF724-1871-48CE-8919-4B1D774CF449}">
  <dimension ref="A2:E143"/>
  <sheetViews>
    <sheetView workbookViewId="0">
      <selection activeCell="E20" sqref="E20"/>
    </sheetView>
  </sheetViews>
  <sheetFormatPr defaultRowHeight="12.5" x14ac:dyDescent="0.25"/>
  <cols>
    <col min="1" max="1" width="9.1796875" style="146"/>
    <col min="2" max="2" width="19" customWidth="1"/>
    <col min="3" max="3" width="15.81640625" customWidth="1"/>
    <col min="5" max="5" width="42.1796875" customWidth="1"/>
  </cols>
  <sheetData>
    <row r="2" spans="2:5" s="146" customFormat="1" x14ac:dyDescent="0.25"/>
    <row r="3" spans="2:5" s="146" customFormat="1" x14ac:dyDescent="0.25"/>
    <row r="4" spans="2:5" s="146" customFormat="1" x14ac:dyDescent="0.25"/>
    <row r="5" spans="2:5" s="146" customFormat="1" x14ac:dyDescent="0.25"/>
    <row r="6" spans="2:5" s="146" customFormat="1" x14ac:dyDescent="0.25"/>
    <row r="7" spans="2:5" s="146" customFormat="1" x14ac:dyDescent="0.25">
      <c r="B7" s="146" t="s">
        <v>168</v>
      </c>
    </row>
    <row r="8" spans="2:5" ht="67" x14ac:dyDescent="0.25">
      <c r="B8" s="159" t="s">
        <v>155</v>
      </c>
      <c r="C8" s="148" t="s">
        <v>156</v>
      </c>
      <c r="D8" s="148" t="s">
        <v>157</v>
      </c>
      <c r="E8" s="153" t="s">
        <v>166</v>
      </c>
    </row>
    <row r="9" spans="2:5" x14ac:dyDescent="0.25">
      <c r="B9" s="194" t="s">
        <v>175</v>
      </c>
      <c r="C9" s="149">
        <v>3.9380000000000002</v>
      </c>
      <c r="D9" s="149">
        <v>1.0489999999999999</v>
      </c>
      <c r="E9" s="154" t="s">
        <v>158</v>
      </c>
    </row>
    <row r="10" spans="2:5" x14ac:dyDescent="0.25">
      <c r="B10" s="195"/>
      <c r="C10" s="150">
        <v>5.6319999999999997</v>
      </c>
      <c r="D10" s="149">
        <v>1.6419999999999999</v>
      </c>
      <c r="E10" s="155" t="s">
        <v>159</v>
      </c>
    </row>
    <row r="11" spans="2:5" x14ac:dyDescent="0.25">
      <c r="B11" s="156" t="s">
        <v>171</v>
      </c>
      <c r="C11" s="149">
        <v>0.26869999999999999</v>
      </c>
      <c r="D11" s="149">
        <v>0.40100000000000002</v>
      </c>
      <c r="E11" s="155" t="s">
        <v>160</v>
      </c>
    </row>
    <row r="12" spans="2:5" ht="34.5" x14ac:dyDescent="0.25">
      <c r="B12" s="156" t="s">
        <v>172</v>
      </c>
      <c r="C12" s="149">
        <v>0.2069</v>
      </c>
      <c r="D12" s="149">
        <v>0.14499999999999999</v>
      </c>
      <c r="E12" s="156" t="s">
        <v>161</v>
      </c>
    </row>
    <row r="13" spans="2:5" x14ac:dyDescent="0.25">
      <c r="B13" s="156" t="s">
        <v>173</v>
      </c>
      <c r="C13" s="152">
        <v>0.2069</v>
      </c>
      <c r="D13" s="152">
        <v>0.14499999999999999</v>
      </c>
      <c r="E13" s="155" t="s">
        <v>162</v>
      </c>
    </row>
    <row r="14" spans="2:5" ht="69" x14ac:dyDescent="0.25">
      <c r="B14" s="156" t="s">
        <v>174</v>
      </c>
      <c r="C14" s="151">
        <v>0.41160000000000002</v>
      </c>
      <c r="D14" s="151">
        <v>0.19400000000000001</v>
      </c>
      <c r="E14" s="157" t="s">
        <v>163</v>
      </c>
    </row>
    <row r="15" spans="2:5" ht="13" thickBot="1" x14ac:dyDescent="0.3">
      <c r="B15" s="158" t="s">
        <v>164</v>
      </c>
      <c r="C15" s="149">
        <v>1.7299999999999999E-2</v>
      </c>
      <c r="D15" s="149">
        <v>6.6000000000000003E-2</v>
      </c>
      <c r="E15" s="158" t="s">
        <v>165</v>
      </c>
    </row>
    <row r="16" spans="2:5" ht="13.5" thickBot="1" x14ac:dyDescent="0.3">
      <c r="B16" s="17" t="s">
        <v>199</v>
      </c>
      <c r="C16" s="21"/>
      <c r="D16" s="21"/>
      <c r="E16" s="147"/>
    </row>
    <row r="17" spans="2:5" ht="13" thickBot="1" x14ac:dyDescent="0.3">
      <c r="B17" s="90" t="s">
        <v>199</v>
      </c>
      <c r="C17" s="201">
        <v>1.4690000000000001</v>
      </c>
      <c r="D17" s="40" t="s">
        <v>192</v>
      </c>
      <c r="E17" s="199" t="s">
        <v>200</v>
      </c>
    </row>
    <row r="18" spans="2:5" ht="26.5" thickBot="1" x14ac:dyDescent="0.3">
      <c r="B18" s="17" t="s">
        <v>137</v>
      </c>
      <c r="C18" s="21"/>
      <c r="D18" s="21"/>
    </row>
    <row r="19" spans="2:5" ht="25.5" thickBot="1" x14ac:dyDescent="0.3">
      <c r="B19" s="90" t="s">
        <v>176</v>
      </c>
      <c r="C19" s="44">
        <v>4246</v>
      </c>
      <c r="D19" s="40" t="s">
        <v>93</v>
      </c>
    </row>
    <row r="20" spans="2:5" ht="26.5" thickBot="1" x14ac:dyDescent="0.3">
      <c r="B20" s="17" t="s">
        <v>58</v>
      </c>
      <c r="C20" s="21"/>
      <c r="D20" s="21"/>
    </row>
    <row r="21" spans="2:5" x14ac:dyDescent="0.25">
      <c r="B21" s="25"/>
      <c r="C21" s="60"/>
      <c r="D21" s="60"/>
    </row>
    <row r="22" spans="2:5" ht="37.5" x14ac:dyDescent="0.25">
      <c r="B22" s="90" t="s">
        <v>96</v>
      </c>
      <c r="C22" s="42">
        <v>968</v>
      </c>
      <c r="D22" s="42" t="s">
        <v>94</v>
      </c>
    </row>
    <row r="23" spans="2:5" x14ac:dyDescent="0.25">
      <c r="B23" s="25"/>
      <c r="C23" s="60"/>
      <c r="D23" s="60"/>
    </row>
    <row r="24" spans="2:5" ht="25.5" thickBot="1" x14ac:dyDescent="0.3">
      <c r="B24" s="90" t="s">
        <v>95</v>
      </c>
      <c r="C24" s="44">
        <v>350</v>
      </c>
      <c r="D24" s="40" t="s">
        <v>93</v>
      </c>
    </row>
    <row r="25" spans="2:5" ht="13.5" thickBot="1" x14ac:dyDescent="0.3">
      <c r="B25" s="11" t="s">
        <v>0</v>
      </c>
      <c r="C25" s="21"/>
      <c r="D25" s="21"/>
    </row>
    <row r="26" spans="2:5" x14ac:dyDescent="0.25">
      <c r="B26" s="94" t="s">
        <v>7</v>
      </c>
      <c r="C26" s="95">
        <v>3077</v>
      </c>
      <c r="D26" s="40" t="s">
        <v>93</v>
      </c>
    </row>
    <row r="27" spans="2:5" x14ac:dyDescent="0.25">
      <c r="B27" s="96" t="s">
        <v>8</v>
      </c>
      <c r="C27" s="95">
        <v>4528</v>
      </c>
      <c r="D27" s="40" t="s">
        <v>93</v>
      </c>
    </row>
    <row r="28" spans="2:5" x14ac:dyDescent="0.25">
      <c r="B28" s="96" t="s">
        <v>9</v>
      </c>
      <c r="C28" s="95">
        <v>6038</v>
      </c>
      <c r="D28" s="40" t="s">
        <v>93</v>
      </c>
    </row>
    <row r="29" spans="2:5" x14ac:dyDescent="0.25">
      <c r="B29" s="96" t="s">
        <v>10</v>
      </c>
      <c r="C29" s="95">
        <v>7481</v>
      </c>
      <c r="D29" s="40" t="s">
        <v>93</v>
      </c>
    </row>
    <row r="30" spans="2:5" x14ac:dyDescent="0.25">
      <c r="B30" s="96" t="s">
        <v>11</v>
      </c>
      <c r="C30" s="95">
        <v>8908</v>
      </c>
      <c r="D30" s="40" t="s">
        <v>93</v>
      </c>
    </row>
    <row r="31" spans="2:5" x14ac:dyDescent="0.25">
      <c r="B31" s="96" t="s">
        <v>12</v>
      </c>
      <c r="C31" s="95">
        <v>11788</v>
      </c>
      <c r="D31" s="40" t="s">
        <v>93</v>
      </c>
    </row>
    <row r="32" spans="2:5" ht="13" thickBot="1" x14ac:dyDescent="0.3">
      <c r="B32" s="97" t="s">
        <v>1</v>
      </c>
      <c r="C32" s="95">
        <v>553.15</v>
      </c>
      <c r="D32" s="40" t="s">
        <v>93</v>
      </c>
    </row>
    <row r="33" spans="2:4" ht="52.5" thickBot="1" x14ac:dyDescent="0.3">
      <c r="B33" s="17" t="s">
        <v>67</v>
      </c>
      <c r="C33" s="21"/>
      <c r="D33" s="21"/>
    </row>
    <row r="34" spans="2:4" x14ac:dyDescent="0.25">
      <c r="B34" s="19" t="s">
        <v>74</v>
      </c>
      <c r="C34" s="42">
        <v>1</v>
      </c>
      <c r="D34" s="42" t="s">
        <v>6</v>
      </c>
    </row>
    <row r="35" spans="2:4" x14ac:dyDescent="0.25">
      <c r="B35" s="68" t="s">
        <v>75</v>
      </c>
      <c r="C35" s="42">
        <v>1</v>
      </c>
      <c r="D35" s="42" t="s">
        <v>6</v>
      </c>
    </row>
    <row r="36" spans="2:4" x14ac:dyDescent="0.25">
      <c r="B36" s="68" t="s">
        <v>76</v>
      </c>
      <c r="C36" s="42">
        <v>1</v>
      </c>
      <c r="D36" s="42" t="s">
        <v>6</v>
      </c>
    </row>
    <row r="37" spans="2:4" x14ac:dyDescent="0.25">
      <c r="B37" s="68" t="s">
        <v>77</v>
      </c>
      <c r="C37" s="42">
        <v>1.5</v>
      </c>
      <c r="D37" s="42" t="s">
        <v>6</v>
      </c>
    </row>
    <row r="38" spans="2:4" x14ac:dyDescent="0.25">
      <c r="B38" s="68" t="s">
        <v>78</v>
      </c>
      <c r="C38" s="42">
        <v>1.5</v>
      </c>
      <c r="D38" s="42" t="s">
        <v>6</v>
      </c>
    </row>
    <row r="39" spans="2:4" x14ac:dyDescent="0.25">
      <c r="B39" s="82" t="s">
        <v>79</v>
      </c>
      <c r="C39" s="42">
        <v>2.5</v>
      </c>
      <c r="D39" s="42" t="s">
        <v>6</v>
      </c>
    </row>
    <row r="40" spans="2:4" x14ac:dyDescent="0.25">
      <c r="B40" s="68" t="s">
        <v>80</v>
      </c>
      <c r="C40" s="42">
        <v>3</v>
      </c>
      <c r="D40" s="42" t="s">
        <v>6</v>
      </c>
    </row>
    <row r="41" spans="2:4" x14ac:dyDescent="0.25">
      <c r="B41" s="68" t="s">
        <v>81</v>
      </c>
      <c r="C41" s="42">
        <v>4.5</v>
      </c>
      <c r="D41" s="42" t="s">
        <v>6</v>
      </c>
    </row>
    <row r="42" spans="2:4" x14ac:dyDescent="0.25">
      <c r="B42" s="68" t="s">
        <v>82</v>
      </c>
      <c r="C42" s="42">
        <v>6</v>
      </c>
      <c r="D42" s="42" t="s">
        <v>6</v>
      </c>
    </row>
    <row r="43" spans="2:4" x14ac:dyDescent="0.25">
      <c r="B43" s="68" t="s">
        <v>83</v>
      </c>
      <c r="C43" s="42">
        <v>7.5</v>
      </c>
      <c r="D43" s="42" t="s">
        <v>6</v>
      </c>
    </row>
    <row r="44" spans="2:4" x14ac:dyDescent="0.25">
      <c r="B44" s="68" t="s">
        <v>84</v>
      </c>
      <c r="C44" s="42">
        <v>9</v>
      </c>
      <c r="D44" s="42" t="s">
        <v>6</v>
      </c>
    </row>
    <row r="45" spans="2:4" x14ac:dyDescent="0.25">
      <c r="B45" s="82" t="s">
        <v>85</v>
      </c>
      <c r="C45" s="42">
        <v>12</v>
      </c>
      <c r="D45" s="42" t="s">
        <v>6</v>
      </c>
    </row>
    <row r="46" spans="2:4" x14ac:dyDescent="0.25">
      <c r="B46" s="68" t="s">
        <v>86</v>
      </c>
      <c r="C46" s="42">
        <v>14</v>
      </c>
      <c r="D46" s="42" t="s">
        <v>6</v>
      </c>
    </row>
    <row r="47" spans="2:4" x14ac:dyDescent="0.25">
      <c r="B47" s="68" t="s">
        <v>87</v>
      </c>
      <c r="C47" s="42">
        <v>16</v>
      </c>
      <c r="D47" s="42" t="s">
        <v>6</v>
      </c>
    </row>
    <row r="48" spans="2:4" x14ac:dyDescent="0.25">
      <c r="B48" s="68" t="s">
        <v>88</v>
      </c>
      <c r="C48" s="42">
        <v>18</v>
      </c>
      <c r="D48" s="42" t="s">
        <v>6</v>
      </c>
    </row>
    <row r="49" spans="2:4" x14ac:dyDescent="0.25">
      <c r="B49" s="68" t="s">
        <v>89</v>
      </c>
      <c r="C49" s="42">
        <v>20</v>
      </c>
      <c r="D49" s="42" t="s">
        <v>6</v>
      </c>
    </row>
    <row r="50" spans="2:4" x14ac:dyDescent="0.25">
      <c r="B50" s="19" t="s">
        <v>90</v>
      </c>
      <c r="C50" s="42">
        <v>23</v>
      </c>
      <c r="D50" s="42" t="s">
        <v>6</v>
      </c>
    </row>
    <row r="51" spans="2:4" x14ac:dyDescent="0.25">
      <c r="B51" s="19" t="s">
        <v>91</v>
      </c>
      <c r="C51" s="42">
        <v>25</v>
      </c>
      <c r="D51" s="42" t="s">
        <v>6</v>
      </c>
    </row>
    <row r="52" spans="2:4" ht="13" thickBot="1" x14ac:dyDescent="0.3">
      <c r="B52" s="19" t="s">
        <v>92</v>
      </c>
      <c r="C52" s="42">
        <v>30</v>
      </c>
      <c r="D52" s="42" t="s">
        <v>6</v>
      </c>
    </row>
    <row r="53" spans="2:4" ht="13.5" thickBot="1" x14ac:dyDescent="0.3">
      <c r="B53" s="30" t="s">
        <v>47</v>
      </c>
      <c r="C53" s="21"/>
      <c r="D53" s="21"/>
    </row>
    <row r="54" spans="2:4" x14ac:dyDescent="0.25">
      <c r="B54" s="29" t="s">
        <v>48</v>
      </c>
      <c r="C54" s="53">
        <v>0.5</v>
      </c>
      <c r="D54" s="42" t="s">
        <v>6</v>
      </c>
    </row>
    <row r="55" spans="2:4" x14ac:dyDescent="0.25">
      <c r="B55" s="19" t="s">
        <v>49</v>
      </c>
      <c r="C55" s="54">
        <v>3</v>
      </c>
      <c r="D55" s="42" t="s">
        <v>6</v>
      </c>
    </row>
    <row r="56" spans="2:4" x14ac:dyDescent="0.25">
      <c r="B56" s="19" t="s">
        <v>50</v>
      </c>
      <c r="C56" s="54">
        <v>9</v>
      </c>
      <c r="D56" s="42" t="s">
        <v>6</v>
      </c>
    </row>
    <row r="57" spans="2:4" ht="13" thickBot="1" x14ac:dyDescent="0.3">
      <c r="B57" s="28" t="s">
        <v>51</v>
      </c>
      <c r="C57" s="55">
        <v>25</v>
      </c>
      <c r="D57" s="42" t="s">
        <v>6</v>
      </c>
    </row>
    <row r="58" spans="2:4" ht="26.5" thickBot="1" x14ac:dyDescent="0.3">
      <c r="B58" s="17" t="s">
        <v>46</v>
      </c>
      <c r="C58" s="21"/>
      <c r="D58" s="21"/>
    </row>
    <row r="59" spans="2:4" x14ac:dyDescent="0.25">
      <c r="B59" s="15" t="s">
        <v>18</v>
      </c>
      <c r="C59" s="16">
        <v>1598</v>
      </c>
      <c r="D59" s="40" t="s">
        <v>93</v>
      </c>
    </row>
    <row r="60" spans="2:4" x14ac:dyDescent="0.25">
      <c r="B60" s="15" t="s">
        <v>19</v>
      </c>
      <c r="C60" s="16">
        <v>3777</v>
      </c>
      <c r="D60" s="40" t="s">
        <v>93</v>
      </c>
    </row>
    <row r="61" spans="2:4" x14ac:dyDescent="0.25">
      <c r="B61" s="15" t="s">
        <v>20</v>
      </c>
      <c r="C61" s="16">
        <v>561</v>
      </c>
      <c r="D61" s="40" t="s">
        <v>93</v>
      </c>
    </row>
    <row r="62" spans="2:4" x14ac:dyDescent="0.25">
      <c r="B62" s="15" t="s">
        <v>14</v>
      </c>
      <c r="C62" s="16">
        <v>4925</v>
      </c>
      <c r="D62" s="40" t="s">
        <v>93</v>
      </c>
    </row>
    <row r="63" spans="2:4" x14ac:dyDescent="0.25">
      <c r="B63" s="15" t="s">
        <v>15</v>
      </c>
      <c r="C63" s="16">
        <v>15034</v>
      </c>
      <c r="D63" s="40" t="s">
        <v>93</v>
      </c>
    </row>
    <row r="64" spans="2:4" x14ac:dyDescent="0.25">
      <c r="B64" s="15" t="s">
        <v>16</v>
      </c>
      <c r="C64" s="16">
        <v>17365</v>
      </c>
      <c r="D64" s="40" t="s">
        <v>93</v>
      </c>
    </row>
    <row r="65" spans="2:4" x14ac:dyDescent="0.25">
      <c r="B65" s="15" t="s">
        <v>17</v>
      </c>
      <c r="C65" s="16">
        <v>29488</v>
      </c>
      <c r="D65" s="40" t="s">
        <v>93</v>
      </c>
    </row>
    <row r="66" spans="2:4" x14ac:dyDescent="0.25">
      <c r="B66" s="15" t="s">
        <v>59</v>
      </c>
      <c r="C66" s="16">
        <v>690</v>
      </c>
      <c r="D66" s="40" t="s">
        <v>93</v>
      </c>
    </row>
    <row r="67" spans="2:4" x14ac:dyDescent="0.25">
      <c r="B67" s="15" t="s">
        <v>60</v>
      </c>
      <c r="C67" s="16">
        <v>787</v>
      </c>
      <c r="D67" s="40" t="s">
        <v>93</v>
      </c>
    </row>
    <row r="68" spans="2:4" x14ac:dyDescent="0.25">
      <c r="B68" s="15" t="s">
        <v>61</v>
      </c>
      <c r="C68" s="16">
        <v>402</v>
      </c>
      <c r="D68" s="40" t="s">
        <v>93</v>
      </c>
    </row>
    <row r="69" spans="2:4" x14ac:dyDescent="0.25">
      <c r="B69" s="15" t="s">
        <v>62</v>
      </c>
      <c r="C69" s="16">
        <v>871</v>
      </c>
      <c r="D69" s="40" t="s">
        <v>93</v>
      </c>
    </row>
    <row r="70" spans="2:4" x14ac:dyDescent="0.25">
      <c r="B70" s="15" t="s">
        <v>63</v>
      </c>
      <c r="C70" s="16">
        <v>1986</v>
      </c>
      <c r="D70" s="40" t="s">
        <v>93</v>
      </c>
    </row>
    <row r="71" spans="2:4" x14ac:dyDescent="0.25">
      <c r="B71" s="15" t="s">
        <v>64</v>
      </c>
      <c r="C71" s="16">
        <v>4782</v>
      </c>
      <c r="D71" s="40" t="s">
        <v>93</v>
      </c>
    </row>
    <row r="72" spans="2:4" x14ac:dyDescent="0.25">
      <c r="B72" s="15" t="s">
        <v>65</v>
      </c>
      <c r="C72" s="16">
        <v>869</v>
      </c>
      <c r="D72" s="40" t="s">
        <v>93</v>
      </c>
    </row>
    <row r="73" spans="2:4" x14ac:dyDescent="0.25">
      <c r="B73" s="15" t="s">
        <v>66</v>
      </c>
      <c r="C73" s="16">
        <v>2161</v>
      </c>
      <c r="D73" s="40" t="s">
        <v>93</v>
      </c>
    </row>
    <row r="74" spans="2:4" x14ac:dyDescent="0.25">
      <c r="B74" s="15" t="s">
        <v>23</v>
      </c>
      <c r="C74" s="16">
        <v>5293</v>
      </c>
      <c r="D74" s="40" t="s">
        <v>93</v>
      </c>
    </row>
    <row r="75" spans="2:4" x14ac:dyDescent="0.25">
      <c r="B75" s="15" t="s">
        <v>37</v>
      </c>
      <c r="C75" s="20">
        <v>31231</v>
      </c>
      <c r="D75" s="40" t="s">
        <v>93</v>
      </c>
    </row>
    <row r="76" spans="2:4" x14ac:dyDescent="0.25">
      <c r="B76" s="15" t="s">
        <v>38</v>
      </c>
      <c r="C76" s="20">
        <v>14797</v>
      </c>
      <c r="D76" s="40" t="s">
        <v>93</v>
      </c>
    </row>
    <row r="77" spans="2:4" x14ac:dyDescent="0.25">
      <c r="B77" s="15" t="s">
        <v>39</v>
      </c>
      <c r="C77" s="20">
        <v>4366</v>
      </c>
      <c r="D77" s="40" t="s">
        <v>93</v>
      </c>
    </row>
    <row r="78" spans="2:4" x14ac:dyDescent="0.25">
      <c r="B78" s="15" t="s">
        <v>40</v>
      </c>
      <c r="C78" s="20">
        <v>8966</v>
      </c>
      <c r="D78" s="40" t="s">
        <v>93</v>
      </c>
    </row>
    <row r="79" spans="2:4" x14ac:dyDescent="0.25">
      <c r="B79" s="15" t="s">
        <v>21</v>
      </c>
      <c r="C79" s="16">
        <v>4930</v>
      </c>
      <c r="D79" s="40" t="s">
        <v>93</v>
      </c>
    </row>
    <row r="80" spans="2:4" x14ac:dyDescent="0.25">
      <c r="B80" s="15" t="s">
        <v>22</v>
      </c>
      <c r="C80" s="16">
        <v>1179</v>
      </c>
      <c r="D80" s="40" t="s">
        <v>93</v>
      </c>
    </row>
    <row r="81" spans="2:4" x14ac:dyDescent="0.25">
      <c r="B81" s="15" t="s">
        <v>24</v>
      </c>
      <c r="C81" s="16">
        <v>1886</v>
      </c>
      <c r="D81" s="40" t="s">
        <v>93</v>
      </c>
    </row>
    <row r="82" spans="2:4" x14ac:dyDescent="0.25">
      <c r="B82" s="15" t="s">
        <v>25</v>
      </c>
      <c r="C82" s="16">
        <v>1870</v>
      </c>
      <c r="D82" s="40" t="s">
        <v>93</v>
      </c>
    </row>
    <row r="83" spans="2:4" ht="25" x14ac:dyDescent="0.25">
      <c r="B83" s="96" t="s">
        <v>134</v>
      </c>
      <c r="C83" s="95">
        <v>3500</v>
      </c>
      <c r="D83" s="40" t="s">
        <v>133</v>
      </c>
    </row>
    <row r="84" spans="2:4" ht="25.5" thickBot="1" x14ac:dyDescent="0.3">
      <c r="B84" s="96" t="s">
        <v>136</v>
      </c>
      <c r="C84" s="95">
        <v>1750</v>
      </c>
      <c r="D84" s="40" t="s">
        <v>133</v>
      </c>
    </row>
    <row r="85" spans="2:4" ht="13.5" thickBot="1" x14ac:dyDescent="0.3">
      <c r="B85" s="17" t="s">
        <v>2</v>
      </c>
      <c r="C85" s="21"/>
      <c r="D85" s="21"/>
    </row>
    <row r="86" spans="2:4" ht="13" x14ac:dyDescent="0.25">
      <c r="B86" s="22"/>
      <c r="C86" s="58"/>
      <c r="D86" s="58"/>
    </row>
    <row r="87" spans="2:4" x14ac:dyDescent="0.25">
      <c r="B87" s="96" t="s">
        <v>26</v>
      </c>
      <c r="C87" s="109">
        <v>158</v>
      </c>
      <c r="D87" s="110" t="s">
        <v>53</v>
      </c>
    </row>
    <row r="88" spans="2:4" x14ac:dyDescent="0.25">
      <c r="B88" s="96" t="s">
        <v>27</v>
      </c>
      <c r="C88" s="109">
        <v>27</v>
      </c>
      <c r="D88" s="110" t="s">
        <v>53</v>
      </c>
    </row>
    <row r="89" spans="2:4" x14ac:dyDescent="0.25">
      <c r="B89" s="96" t="s">
        <v>42</v>
      </c>
      <c r="C89" s="109">
        <v>235</v>
      </c>
      <c r="D89" s="110" t="s">
        <v>53</v>
      </c>
    </row>
    <row r="90" spans="2:4" x14ac:dyDescent="0.25">
      <c r="B90" s="96" t="s">
        <v>43</v>
      </c>
      <c r="C90" s="109">
        <v>40</v>
      </c>
      <c r="D90" s="110" t="s">
        <v>53</v>
      </c>
    </row>
    <row r="91" spans="2:4" x14ac:dyDescent="0.25">
      <c r="B91" s="96" t="s">
        <v>32</v>
      </c>
      <c r="C91" s="112">
        <v>146</v>
      </c>
      <c r="D91" s="110" t="s">
        <v>53</v>
      </c>
    </row>
    <row r="92" spans="2:4" x14ac:dyDescent="0.25">
      <c r="B92" s="96" t="s">
        <v>33</v>
      </c>
      <c r="C92" s="112">
        <v>546</v>
      </c>
      <c r="D92" s="110" t="s">
        <v>53</v>
      </c>
    </row>
    <row r="93" spans="2:4" x14ac:dyDescent="0.25">
      <c r="B93" s="96" t="s">
        <v>34</v>
      </c>
      <c r="C93" s="59">
        <v>1365</v>
      </c>
      <c r="D93" s="110" t="s">
        <v>53</v>
      </c>
    </row>
    <row r="94" spans="2:4" x14ac:dyDescent="0.25">
      <c r="B94" s="25"/>
      <c r="C94" s="60"/>
      <c r="D94" s="60"/>
    </row>
    <row r="95" spans="2:4" x14ac:dyDescent="0.25">
      <c r="B95" s="96" t="s">
        <v>108</v>
      </c>
      <c r="C95" s="113">
        <v>48</v>
      </c>
      <c r="D95" s="113" t="s">
        <v>45</v>
      </c>
    </row>
    <row r="96" spans="2:4" x14ac:dyDescent="0.25">
      <c r="B96" s="25"/>
      <c r="C96" s="60"/>
      <c r="D96" s="60"/>
    </row>
    <row r="97" spans="2:4" x14ac:dyDescent="0.25">
      <c r="B97" s="96" t="s">
        <v>28</v>
      </c>
      <c r="C97" s="112">
        <v>2470</v>
      </c>
      <c r="D97" s="112" t="s">
        <v>106</v>
      </c>
    </row>
    <row r="98" spans="2:4" x14ac:dyDescent="0.25">
      <c r="B98" s="96" t="s">
        <v>29</v>
      </c>
      <c r="C98" s="112">
        <v>1067</v>
      </c>
      <c r="D98" s="112" t="s">
        <v>106</v>
      </c>
    </row>
    <row r="99" spans="2:4" x14ac:dyDescent="0.25">
      <c r="B99" s="96" t="s">
        <v>30</v>
      </c>
      <c r="C99" s="112">
        <v>1297</v>
      </c>
      <c r="D99" s="112" t="s">
        <v>106</v>
      </c>
    </row>
    <row r="100" spans="2:4" ht="13" thickBot="1" x14ac:dyDescent="0.3">
      <c r="B100" s="117" t="s">
        <v>31</v>
      </c>
      <c r="C100" s="118">
        <v>243</v>
      </c>
      <c r="D100" s="112" t="s">
        <v>106</v>
      </c>
    </row>
    <row r="101" spans="2:4" ht="13.5" thickBot="1" x14ac:dyDescent="0.3">
      <c r="B101" s="17" t="s">
        <v>3</v>
      </c>
      <c r="C101" s="21"/>
      <c r="D101" s="21"/>
    </row>
    <row r="102" spans="2:4" x14ac:dyDescent="0.25">
      <c r="B102" s="25"/>
      <c r="C102" s="58"/>
      <c r="D102" s="58"/>
    </row>
    <row r="103" spans="2:4" x14ac:dyDescent="0.25">
      <c r="B103" s="119" t="s">
        <v>4</v>
      </c>
      <c r="C103" s="120">
        <v>3275</v>
      </c>
      <c r="D103" s="120" t="s">
        <v>107</v>
      </c>
    </row>
    <row r="104" spans="2:4" x14ac:dyDescent="0.25">
      <c r="B104" s="25"/>
      <c r="C104" s="60"/>
      <c r="D104" s="60"/>
    </row>
    <row r="105" spans="2:4" ht="25" x14ac:dyDescent="0.25">
      <c r="B105" s="90" t="s">
        <v>5</v>
      </c>
      <c r="C105" s="109">
        <v>1900</v>
      </c>
      <c r="D105" s="40" t="s">
        <v>93</v>
      </c>
    </row>
    <row r="106" spans="2:4" ht="38" thickBot="1" x14ac:dyDescent="0.3">
      <c r="B106" s="121" t="s">
        <v>35</v>
      </c>
      <c r="C106" s="122">
        <v>1842</v>
      </c>
      <c r="D106" s="40" t="s">
        <v>93</v>
      </c>
    </row>
    <row r="107" spans="2:4" ht="13.5" thickBot="1" x14ac:dyDescent="0.3">
      <c r="B107" s="30" t="s">
        <v>68</v>
      </c>
      <c r="C107" s="21"/>
      <c r="D107" s="21"/>
    </row>
    <row r="108" spans="2:4" ht="25" x14ac:dyDescent="0.25">
      <c r="B108" s="123" t="s">
        <v>69</v>
      </c>
      <c r="C108" s="56">
        <v>100</v>
      </c>
      <c r="D108" s="42" t="s">
        <v>98</v>
      </c>
    </row>
    <row r="109" spans="2:4" ht="25" x14ac:dyDescent="0.25">
      <c r="B109" s="90" t="s">
        <v>120</v>
      </c>
      <c r="C109" s="42">
        <v>307</v>
      </c>
      <c r="D109" s="42" t="s">
        <v>98</v>
      </c>
    </row>
    <row r="110" spans="2:4" ht="50.5" thickBot="1" x14ac:dyDescent="0.3">
      <c r="B110" s="90" t="s">
        <v>70</v>
      </c>
      <c r="C110" s="126">
        <v>200</v>
      </c>
      <c r="D110" s="42" t="s">
        <v>98</v>
      </c>
    </row>
    <row r="111" spans="2:4" ht="13.5" thickBot="1" x14ac:dyDescent="0.3">
      <c r="B111" s="11" t="s">
        <v>0</v>
      </c>
      <c r="C111" s="21"/>
      <c r="D111" s="21"/>
    </row>
    <row r="112" spans="2:4" x14ac:dyDescent="0.25">
      <c r="B112" s="94" t="s">
        <v>7</v>
      </c>
      <c r="C112" s="95">
        <v>3077</v>
      </c>
      <c r="D112" s="40" t="s">
        <v>93</v>
      </c>
    </row>
    <row r="113" spans="2:4" x14ac:dyDescent="0.25">
      <c r="B113" s="96" t="s">
        <v>8</v>
      </c>
      <c r="C113" s="95">
        <v>4528</v>
      </c>
      <c r="D113" s="40" t="s">
        <v>93</v>
      </c>
    </row>
    <row r="114" spans="2:4" x14ac:dyDescent="0.25">
      <c r="B114" s="96" t="s">
        <v>9</v>
      </c>
      <c r="C114" s="95">
        <v>6038</v>
      </c>
      <c r="D114" s="40" t="s">
        <v>93</v>
      </c>
    </row>
    <row r="115" spans="2:4" x14ac:dyDescent="0.25">
      <c r="B115" s="96" t="s">
        <v>10</v>
      </c>
      <c r="C115" s="95">
        <v>7481</v>
      </c>
      <c r="D115" s="40" t="s">
        <v>93</v>
      </c>
    </row>
    <row r="116" spans="2:4" x14ac:dyDescent="0.25">
      <c r="B116" s="96" t="s">
        <v>11</v>
      </c>
      <c r="C116" s="95">
        <v>8908</v>
      </c>
      <c r="D116" s="40" t="s">
        <v>93</v>
      </c>
    </row>
    <row r="117" spans="2:4" x14ac:dyDescent="0.25">
      <c r="B117" s="96" t="s">
        <v>12</v>
      </c>
      <c r="C117" s="95">
        <v>11788</v>
      </c>
      <c r="D117" s="40" t="s">
        <v>93</v>
      </c>
    </row>
    <row r="118" spans="2:4" ht="13" thickBot="1" x14ac:dyDescent="0.3">
      <c r="B118" s="97" t="s">
        <v>1</v>
      </c>
      <c r="C118" s="95">
        <v>553.15</v>
      </c>
      <c r="D118" s="40" t="s">
        <v>93</v>
      </c>
    </row>
    <row r="119" spans="2:4" ht="52.5" thickBot="1" x14ac:dyDescent="0.3">
      <c r="B119" s="17" t="s">
        <v>67</v>
      </c>
      <c r="C119" s="21"/>
      <c r="D119" s="21"/>
    </row>
    <row r="120" spans="2:4" x14ac:dyDescent="0.25">
      <c r="B120" s="19" t="s">
        <v>74</v>
      </c>
      <c r="C120" s="42">
        <v>1</v>
      </c>
      <c r="D120" s="42" t="s">
        <v>6</v>
      </c>
    </row>
    <row r="121" spans="2:4" x14ac:dyDescent="0.25">
      <c r="B121" s="68" t="s">
        <v>75</v>
      </c>
      <c r="C121" s="42">
        <v>1</v>
      </c>
      <c r="D121" s="42" t="s">
        <v>6</v>
      </c>
    </row>
    <row r="122" spans="2:4" x14ac:dyDescent="0.25">
      <c r="B122" s="68" t="s">
        <v>76</v>
      </c>
      <c r="C122" s="42">
        <v>1</v>
      </c>
      <c r="D122" s="42" t="s">
        <v>6</v>
      </c>
    </row>
    <row r="123" spans="2:4" x14ac:dyDescent="0.25">
      <c r="B123" s="68" t="s">
        <v>77</v>
      </c>
      <c r="C123" s="42">
        <v>1.5</v>
      </c>
      <c r="D123" s="42" t="s">
        <v>6</v>
      </c>
    </row>
    <row r="124" spans="2:4" x14ac:dyDescent="0.25">
      <c r="B124" s="68" t="s">
        <v>78</v>
      </c>
      <c r="C124" s="42">
        <v>1.5</v>
      </c>
      <c r="D124" s="42" t="s">
        <v>6</v>
      </c>
    </row>
    <row r="125" spans="2:4" x14ac:dyDescent="0.25">
      <c r="B125" s="82" t="s">
        <v>79</v>
      </c>
      <c r="C125" s="42">
        <v>2.5</v>
      </c>
      <c r="D125" s="42" t="s">
        <v>6</v>
      </c>
    </row>
    <row r="126" spans="2:4" x14ac:dyDescent="0.25">
      <c r="B126" s="68" t="s">
        <v>80</v>
      </c>
      <c r="C126" s="42">
        <v>3</v>
      </c>
      <c r="D126" s="42" t="s">
        <v>6</v>
      </c>
    </row>
    <row r="127" spans="2:4" x14ac:dyDescent="0.25">
      <c r="B127" s="68" t="s">
        <v>81</v>
      </c>
      <c r="C127" s="42">
        <v>4.5</v>
      </c>
      <c r="D127" s="42" t="s">
        <v>6</v>
      </c>
    </row>
    <row r="128" spans="2:4" x14ac:dyDescent="0.25">
      <c r="B128" s="68" t="s">
        <v>82</v>
      </c>
      <c r="C128" s="42">
        <v>6</v>
      </c>
      <c r="D128" s="42" t="s">
        <v>6</v>
      </c>
    </row>
    <row r="129" spans="2:4" x14ac:dyDescent="0.25">
      <c r="B129" s="68" t="s">
        <v>83</v>
      </c>
      <c r="C129" s="42">
        <v>7.5</v>
      </c>
      <c r="D129" s="42" t="s">
        <v>6</v>
      </c>
    </row>
    <row r="130" spans="2:4" x14ac:dyDescent="0.25">
      <c r="B130" s="68" t="s">
        <v>84</v>
      </c>
      <c r="C130" s="42">
        <v>9</v>
      </c>
      <c r="D130" s="42" t="s">
        <v>6</v>
      </c>
    </row>
    <row r="131" spans="2:4" x14ac:dyDescent="0.25">
      <c r="B131" s="82" t="s">
        <v>85</v>
      </c>
      <c r="C131" s="42">
        <v>12</v>
      </c>
      <c r="D131" s="42" t="s">
        <v>6</v>
      </c>
    </row>
    <row r="132" spans="2:4" x14ac:dyDescent="0.25">
      <c r="B132" s="68" t="s">
        <v>86</v>
      </c>
      <c r="C132" s="42">
        <v>14</v>
      </c>
      <c r="D132" s="42" t="s">
        <v>6</v>
      </c>
    </row>
    <row r="133" spans="2:4" x14ac:dyDescent="0.25">
      <c r="B133" s="68" t="s">
        <v>87</v>
      </c>
      <c r="C133" s="42">
        <v>16</v>
      </c>
      <c r="D133" s="42" t="s">
        <v>6</v>
      </c>
    </row>
    <row r="134" spans="2:4" x14ac:dyDescent="0.25">
      <c r="B134" s="68" t="s">
        <v>88</v>
      </c>
      <c r="C134" s="42">
        <v>18</v>
      </c>
      <c r="D134" s="42" t="s">
        <v>6</v>
      </c>
    </row>
    <row r="135" spans="2:4" x14ac:dyDescent="0.25">
      <c r="B135" s="68" t="s">
        <v>89</v>
      </c>
      <c r="C135" s="42">
        <v>20</v>
      </c>
      <c r="D135" s="42" t="s">
        <v>6</v>
      </c>
    </row>
    <row r="136" spans="2:4" x14ac:dyDescent="0.25">
      <c r="B136" s="19" t="s">
        <v>90</v>
      </c>
      <c r="C136" s="42">
        <v>23</v>
      </c>
      <c r="D136" s="42" t="s">
        <v>6</v>
      </c>
    </row>
    <row r="137" spans="2:4" x14ac:dyDescent="0.25">
      <c r="B137" s="19" t="s">
        <v>91</v>
      </c>
      <c r="C137" s="42">
        <v>25</v>
      </c>
      <c r="D137" s="42" t="s">
        <v>6</v>
      </c>
    </row>
    <row r="138" spans="2:4" ht="13" thickBot="1" x14ac:dyDescent="0.3">
      <c r="B138" s="19" t="s">
        <v>92</v>
      </c>
      <c r="C138" s="42">
        <v>30</v>
      </c>
      <c r="D138" s="42" t="s">
        <v>6</v>
      </c>
    </row>
    <row r="139" spans="2:4" ht="13.5" thickBot="1" x14ac:dyDescent="0.3">
      <c r="B139" s="30" t="s">
        <v>47</v>
      </c>
      <c r="C139" s="21"/>
      <c r="D139" s="21"/>
    </row>
    <row r="140" spans="2:4" x14ac:dyDescent="0.25">
      <c r="B140" s="29" t="s">
        <v>48</v>
      </c>
      <c r="C140" s="53">
        <v>0.5</v>
      </c>
      <c r="D140" s="42" t="s">
        <v>6</v>
      </c>
    </row>
    <row r="141" spans="2:4" x14ac:dyDescent="0.25">
      <c r="B141" s="19" t="s">
        <v>49</v>
      </c>
      <c r="C141" s="54">
        <v>3</v>
      </c>
      <c r="D141" s="42" t="s">
        <v>6</v>
      </c>
    </row>
    <row r="142" spans="2:4" x14ac:dyDescent="0.25">
      <c r="B142" s="19" t="s">
        <v>50</v>
      </c>
      <c r="C142" s="54">
        <v>9</v>
      </c>
      <c r="D142" s="42" t="s">
        <v>6</v>
      </c>
    </row>
    <row r="143" spans="2:4" ht="13" thickBot="1" x14ac:dyDescent="0.3">
      <c r="B143" s="28" t="s">
        <v>51</v>
      </c>
      <c r="C143" s="55">
        <v>25</v>
      </c>
      <c r="D143" s="42" t="s">
        <v>6</v>
      </c>
    </row>
  </sheetData>
  <mergeCells count="1">
    <mergeCell ref="B9:B10"/>
  </mergeCells>
  <hyperlinks>
    <hyperlink ref="E17" r:id="rId1" xr:uid="{0F3DA8BE-C139-46BC-B16D-06A4D88784B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Non-Lighting Rebate Estimator</vt:lpstr>
      <vt:lpstr>Lookups</vt:lpstr>
      <vt:lpstr>'Non-Lighting Rebate Estimator'!Print_Area</vt:lpstr>
    </vt:vector>
  </TitlesOfParts>
  <Company>Nexant,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Schroeder</dc:creator>
  <cp:lastModifiedBy>Swank, Zachary</cp:lastModifiedBy>
  <cp:lastPrinted>2015-01-05T20:03:05Z</cp:lastPrinted>
  <dcterms:created xsi:type="dcterms:W3CDTF">2009-02-10T22:41:10Z</dcterms:created>
  <dcterms:modified xsi:type="dcterms:W3CDTF">2022-11-21T23:39:56Z</dcterms:modified>
</cp:coreProperties>
</file>